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1" sheetId="2" r:id="rId4"/>
    <sheet state="visible" name="2" sheetId="3" r:id="rId5"/>
    <sheet state="visible" name="3.1" sheetId="4" r:id="rId6"/>
    <sheet state="visible" name="3.2" sheetId="5" r:id="rId7"/>
    <sheet state="visible" name="4" sheetId="6" r:id="rId8"/>
    <sheet state="visible" name="5" sheetId="7" r:id="rId9"/>
    <sheet state="visible" name="6" sheetId="8" r:id="rId10"/>
    <sheet state="visible" name="7" sheetId="9" r:id="rId11"/>
    <sheet state="visible" name="8.1" sheetId="10" r:id="rId12"/>
    <sheet state="visible" name="8.2" sheetId="11"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R38">
      <text>
        <t xml:space="preserve">Claudia:
Información condicional a disponibilidad en los países. Si es muy dificil el acceso, omitir.</t>
      </text>
    </comment>
  </commentList>
</comments>
</file>

<file path=xl/sharedStrings.xml><?xml version="1.0" encoding="utf-8"?>
<sst xmlns="http://schemas.openxmlformats.org/spreadsheetml/2006/main" count="3595" uniqueCount="918">
  <si>
    <t>Country</t>
  </si>
  <si>
    <t>DATABASE ON THE EXTRACTIVE INDUSTRIES</t>
  </si>
  <si>
    <t>Legislation</t>
  </si>
  <si>
    <t>Indicator</t>
  </si>
  <si>
    <t>COUNTRY:</t>
  </si>
  <si>
    <t>Bolivia</t>
  </si>
  <si>
    <t>Colombia</t>
  </si>
  <si>
    <t>Category</t>
  </si>
  <si>
    <t>Date of approval</t>
  </si>
  <si>
    <t>Date of most recent amendment/reform</t>
  </si>
  <si>
    <t>Ecuador</t>
  </si>
  <si>
    <t>Peru</t>
  </si>
  <si>
    <t>TAB CATEGORIES</t>
  </si>
  <si>
    <t>Source</t>
  </si>
  <si>
    <t>Link</t>
  </si>
  <si>
    <t>Comments</t>
  </si>
  <si>
    <t>1. GENERAL CONTEXT</t>
  </si>
  <si>
    <t>2. LEGAL FRAMEWORK</t>
  </si>
  <si>
    <t>3. CONTRACTS CONCESSIONS AND INVESTMENTS</t>
  </si>
  <si>
    <t>Constitución</t>
  </si>
  <si>
    <t>Sector</t>
  </si>
  <si>
    <t>Constitution</t>
  </si>
  <si>
    <t>3.1. COUNTRY LEVEL INFORMATION</t>
  </si>
  <si>
    <t>Unit of measure</t>
  </si>
  <si>
    <t>3.2. PROJECT LEVEL INFORMATION</t>
  </si>
  <si>
    <t>4. PRODUCTION LEVELS, RESERVES AND COMMERCIALIZATION</t>
  </si>
  <si>
    <t>5. NATIONAL OIL COMPANIES</t>
  </si>
  <si>
    <t>Population (national total)</t>
  </si>
  <si>
    <t>Macro</t>
  </si>
  <si>
    <t>Thousand</t>
  </si>
  <si>
    <t>6. REVENUE COLLECTION</t>
  </si>
  <si>
    <t>7. DISTRIBUTION OF REVENUES</t>
  </si>
  <si>
    <t>8. SOCIAL AND ENVIRONMENTAL ASPECTS</t>
  </si>
  <si>
    <t>8.1. COUNTRY LEVEL SOCIAL AND ENVIRONMENTAL INDICATORS</t>
  </si>
  <si>
    <t>CEPAL</t>
  </si>
  <si>
    <t>http://estadisticas.cepal.org/cepalstat/WEB_CEPALSTAT/estadisticasIndicadores.asp?idioma=e</t>
  </si>
  <si>
    <t>8.2 ADDITIONAL INFORMATION ON SOCIAL CONFLICTS RELATED TO THE EXTRACTIVE INDUSTRIES</t>
  </si>
  <si>
    <t>Ruta: Carpeta 'Demográficos y sociales' - Carpeta 'Población'</t>
  </si>
  <si>
    <t>Gross domestic product (GDP)</t>
  </si>
  <si>
    <t>Constitución del Estado Plurinacional de Bolivia</t>
  </si>
  <si>
    <t>Million USD, constant prices</t>
  </si>
  <si>
    <t>www.gacetaoficialdebolivia.gob.bo</t>
  </si>
  <si>
    <t>Ley de Hidrocarburos</t>
  </si>
  <si>
    <t>Hydrocarbons</t>
  </si>
  <si>
    <t>Ley de Hidrocarburos - Nº 3058</t>
  </si>
  <si>
    <t>Tomar en cuenta que la Ley de Hidrocarburos vigente es anterior a la nueva Constitución Política del Estado del 2009</t>
  </si>
  <si>
    <t>Ruta: Carpeta 'Económicos' - Carpeta 'Sector Real' - 'Cuentas Nacionales' - 'Anuales' - 'En dólares'</t>
  </si>
  <si>
    <t>Ley de Minería</t>
  </si>
  <si>
    <t>GDP growth rate (constant prices)</t>
  </si>
  <si>
    <t>Mining</t>
  </si>
  <si>
    <t>Percent</t>
  </si>
  <si>
    <t>Ley de Minería y Metalurgia  Nº 535</t>
  </si>
  <si>
    <t>Ley de transparencia y acceso a la información (LTAI)</t>
  </si>
  <si>
    <t>Transparency and access to information Law</t>
  </si>
  <si>
    <t>Ley de Lucha contra lal Corrupción, Enriquecimiento, Ilicito e Investigación de fortunas Marcela Quiroga Santa Cruz - Ley Nº 004</t>
  </si>
  <si>
    <t>Ley de organización del sector público para la gestión de las IE</t>
  </si>
  <si>
    <t>Agriculture and fisheries</t>
  </si>
  <si>
    <t>GDP by economic sector</t>
  </si>
  <si>
    <t>Percent of GDP</t>
  </si>
  <si>
    <t>Law on the organization of the public sector for the management of the extractive indutries</t>
  </si>
  <si>
    <t xml:space="preserve">Ley de Estructura Organizativa del Organo Ejecutivo Plurinacional </t>
  </si>
  <si>
    <t>Ley de Medio Ambiente</t>
  </si>
  <si>
    <t>Environmental Law</t>
  </si>
  <si>
    <t>Ley de Medio Ambiente - Nº 1333</t>
  </si>
  <si>
    <t>Ley de Consulta previa</t>
  </si>
  <si>
    <t>Prior consultation Law</t>
  </si>
  <si>
    <t>Ley de Medio Ambiente - Nº 1333 y Decreto Supremo N° 29033 el año 2007</t>
  </si>
  <si>
    <t>Other law</t>
  </si>
  <si>
    <t>Manufacturing</t>
  </si>
  <si>
    <t>Electricity, gas and water</t>
  </si>
  <si>
    <t>Constitución Política de Colombia 1991</t>
  </si>
  <si>
    <t>Construction</t>
  </si>
  <si>
    <t>Commerce</t>
  </si>
  <si>
    <t>Transport and communications</t>
  </si>
  <si>
    <t>Financial services</t>
  </si>
  <si>
    <t>Public sector</t>
  </si>
  <si>
    <t>Total fiscal revenues</t>
  </si>
  <si>
    <t>Million USD</t>
  </si>
  <si>
    <t>Total exports</t>
  </si>
  <si>
    <t>Net international reserves</t>
  </si>
  <si>
    <t>Foreign direct investment</t>
  </si>
  <si>
    <t>Foreign direct investment in commodities sector</t>
  </si>
  <si>
    <t>Ley 59 de 1987, Por la cual se autoriza a unas entidades a constituir sociedades o asociaciones</t>
  </si>
  <si>
    <t>Mining &amp; Hydrocarbon</t>
  </si>
  <si>
    <t>La Inversión Extranjera Directa en América Latina (CEPAL - 2013)</t>
  </si>
  <si>
    <t>Agriculture</t>
  </si>
  <si>
    <t>Structure of total employed population by sector</t>
  </si>
  <si>
    <t>Percent of employment</t>
  </si>
  <si>
    <t>http://interwp.cepal.org/sisgen/ConsultaIntegrada.asp?idIndicador=122&amp;idioma=e</t>
  </si>
  <si>
    <t>ftp://ftp.camara.gov.co/camara/basedoc/ley/1987/ley_0059_1987.html</t>
  </si>
  <si>
    <t>Ley 141 de 1994, Por la cual se decreta el Fondo Nacional de Regalías</t>
  </si>
  <si>
    <t>Manufactures</t>
  </si>
  <si>
    <t>Ley 756,  2003</t>
  </si>
  <si>
    <t>file:///C:/Users/foro/Downloads/Ley_141_de_1994.pdf</t>
  </si>
  <si>
    <t>Ley 685 de 2001, Por la cual se expide el Cógido de Minas y se dictan otras disposiciones.</t>
  </si>
  <si>
    <t>Ley 1382, 2010</t>
  </si>
  <si>
    <t>http://www.bdlaw.com/assets/htmldocuments/Colombia%20-%20Ley%20658%20de%202001%20Mining%20Law.PDF</t>
  </si>
  <si>
    <t>Ley 1530 de 2012, Por la cual se regula la organización y el funcionamiento del Sistema General de Regalías</t>
  </si>
  <si>
    <t>Royalties</t>
  </si>
  <si>
    <t>Decreto Nacional 1077, 2012</t>
  </si>
  <si>
    <t>http://www.alcaldiabogota.gov.co/sisjur/normas/Norma1.jsp?i=47474</t>
  </si>
  <si>
    <t>Ley 1658 de 2013, Por medio de la cual se establecen disposiciones para la comercialización y el uso de mercurio en las diferentes actividades industriales del país, se fijan requisitos e incentivos para su reducción y eliminación y se dictan otras disposiciones</t>
  </si>
  <si>
    <t>https://www.minambiente.gov.co/images/Atencion_y_particpacion_al_ciudadano/Consulta_Publica/LEY%201658%20DEL%2015%20DE%20JULIO%20DE%202013.pdf</t>
  </si>
  <si>
    <t>Ley 1682 de 2013, Por el cual se adoptan medidas y disposiciones para los proyectos de infraestructura de transporte y se conceden facultades extraordinarias</t>
  </si>
  <si>
    <t>http://www.alcaldiabogota.gov.co/sisjur/normas/Norma1.jsp?i=55612</t>
  </si>
  <si>
    <t>Capítulo IV: Permisos mineros.</t>
  </si>
  <si>
    <t>Ley 681 de 2001, Por la cual se modifica el régimen de concesiones de combustibles en las zonas de frontera y se establecen otras disposiciones en materia tributaria para combustibles.</t>
  </si>
  <si>
    <t>Decreto Nacional 1505, 2002</t>
  </si>
  <si>
    <t>http://www.secretariasenado.gov.co/senado/basedoc/ley_0681_2001.html</t>
  </si>
  <si>
    <t>Number of valid concessions or contracts</t>
  </si>
  <si>
    <t>Number</t>
  </si>
  <si>
    <t>Ley 693 de 2001, Por la cual se dictan normas sobre el uso de alcoholes carburantes, se crean estímulos para su producción, comercialización y consumo, y se dictan otras disposiciones.</t>
  </si>
  <si>
    <t>https://www.minminas.gov.co/documents/10180//23517//21462-3660.pdf</t>
  </si>
  <si>
    <t>Estadísticas del sector minero metalúrgico del Ministerio de Minería y Metalurgia</t>
  </si>
  <si>
    <t>Ley 939 de 2004, por medio de la cual se subsanan los vicios de procedimiento en que incurrió en el trámite de la Ley 818 de 2003 y se estimula la producción y comercialización de biocombustibles de origen vegetal o animal para uso en Motores diesel y se dictan otras disposiciones.</t>
  </si>
  <si>
    <t>Area of valid concesions or contracts</t>
  </si>
  <si>
    <t>https://www.minambiente.gov.co/images/normativa/leyes/2004/ley_0939_2004.pdf</t>
  </si>
  <si>
    <t>Hectares</t>
  </si>
  <si>
    <t>Other services</t>
  </si>
  <si>
    <t xml:space="preserve">Ley 1028 de 2006, Capítulo 4. Del apoderamiento de los hidrocarburos, sus derivados o mezclas que los contengan y otras disposiciones </t>
  </si>
  <si>
    <t>http://www.alcaldiabogota.gov.co/sisjur/normas/Norma1.jsp?i=20464</t>
  </si>
  <si>
    <t>Ministerio de Minería y Metalurgia</t>
  </si>
  <si>
    <t>Ley 1118 de 2006, Por el cual se modifica la naturaleza jurídica de Ecopetrol SA., y se dictan otras disposiciones</t>
  </si>
  <si>
    <t>http://www.ecopetrol.com.co/documentos/39211_ley1118271206.pdf</t>
  </si>
  <si>
    <t>Unspecified sector</t>
  </si>
  <si>
    <t>Ley 1274 de 2009, Por la cual se establece el procedimiento de avalúo para las servidumbres petroleras</t>
  </si>
  <si>
    <t>Informes Técnicos de YPFB</t>
  </si>
  <si>
    <t>http://www.alcaldiabogota.gov.co/sisjur/normas/Norma1.jsp?i=34493</t>
  </si>
  <si>
    <t>Decreto 1886 de 2015, Por el cual se establece el Reglamento de Seguridad en las Labores Mineras Subterráneas</t>
  </si>
  <si>
    <t>http://www.anm.gov.co/sites/default/files/decreto_1886_de_2015.pdf</t>
  </si>
  <si>
    <t>Decreto 1073 de 2015, Por el cual se expide el Decreto Único reglamentario del Sector Administrativo de Minas y Energía</t>
  </si>
  <si>
    <t>http://www.anm.gov.co/sites/default/files/decreto_1073_26_mayo_2015_reglamentario_sector_minas_y_energia.pdf</t>
  </si>
  <si>
    <t>Amount of investment</t>
  </si>
  <si>
    <t>Decreto 2691 de 2014, "Por el cual se reglamenta el artículo 37 de la Ley 685 de 2001 y se definen los mecanismos para acordar con las autoridades territoriales las medidas necesarias para la protección del ambiente sano, y en especial, de sus cuencas hídricas, el desarrollo económico, social, cultural de sus comunidades y la salubridad de la población, en desarrollo del proceso de autorización de actividades de exploración y explotación minera</t>
  </si>
  <si>
    <t>Estadísticas del sector minero metalúrgico, Ministerio de Minería y Metalurgia</t>
  </si>
  <si>
    <t>http://www.andi.com.co/Ambiental/Documentos%202015/DECRETO%202691%20minminas.pdf</t>
  </si>
  <si>
    <t>Decreto 3004 de 2013, Por el cual se establecen los criterios y procedimientos para la exploración y explotación de hidrocarburos en yacimientos no convencionales</t>
  </si>
  <si>
    <t>Decreto 2638, 2014</t>
  </si>
  <si>
    <t>http://wsp.presidencia.gov.co/Normativa/Decretos/2013/Documents/DICIEMBRE/26/DECRETO%203004%20DEL%2026%20DE%20DICIEMBRE%20DE%202013.pdf</t>
  </si>
  <si>
    <t>Decreto 727 de 2007, Por el cual se expiden normas relativas a la valoración y contabilización de reservas de hidrocarburos de propiedad de la Nación y se dictan otras disposiciones.</t>
  </si>
  <si>
    <t>Decreto 324,  2010</t>
  </si>
  <si>
    <t>http://www.avancejuridico.com/actualidad/documentosoficiales/2007/46565/d0727007.html</t>
  </si>
  <si>
    <t>Decreto 2655 de 1998, Por el cual se expide el Código minero</t>
  </si>
  <si>
    <t>Mining Code</t>
  </si>
  <si>
    <t>Ley 685,  2001</t>
  </si>
  <si>
    <t>http://www.anm.gov.co/sites/default/files/decreto_2655_de_1988.pdf</t>
  </si>
  <si>
    <t>Indicadores de la minería en Colombia. Unidad de Planeación Minero Energética UPME. 2014 // Anuario Estadístico Minero Colombiano 2007-2012 // Plan Nacional de Ordenamiento Minero 2014</t>
  </si>
  <si>
    <t>http://www.upme.gov.co/Docs/Plan_Minero/2014/Indicadores%20de%20la%20Miner%C3%ADa%20en%20Colombia.pdf // www.minminas.gov.co/anuario-estadistico-minero // PNOM_EN_EXTENSO</t>
  </si>
  <si>
    <t>Ley 1712 de 2014, Por medio de la cual se crea la ley de transparencia y del derecho de acceso a la información pública nacional y se dictan otras disposiciones</t>
  </si>
  <si>
    <t>Corresponden a títulos mineros a nivel nacional</t>
  </si>
  <si>
    <t>http://wsp.presidencia.gov.co/Normativa/Leyes/Documents/LEY%201712%20DEL%2006%20DE%20MARZO%20DE%202014.pdf</t>
  </si>
  <si>
    <t>Decreto 0481 de 1952, Organiza el Ministerio de Minas y Petróleos de forma independiente, con funciones técnicas y administrativas.</t>
  </si>
  <si>
    <t>Decreto 70, 2001</t>
  </si>
  <si>
    <t>ftp://ftp.camara.gov.co/camara/basedoc/decreto/1974/decreto_0636_1974.html</t>
  </si>
  <si>
    <t>DANE</t>
  </si>
  <si>
    <t>http://www.dane.gov.co/index.php/esp/pib-cuentas-nacionales/investigaciones-especiales/77-cuentas-nacionales/cuentas-anuales/5153-cuentas-de-bienes-y-servicios-base-2005</t>
  </si>
  <si>
    <t>Decreto 2119 de 1992, Por el cual se reestructura el Ministerio de Minas y Energía, el Instituto de Asuntos Nucleares, IAN y Minerales de Colombia S.A., MINERALCO. Transforma a la Comisión Nacional de Energía en la Unidad de Planeación Minero Energética - UPME - dándole la calidad de Organismo con carácter de Unidad Administrativa Especial.</t>
  </si>
  <si>
    <t>https://www.minminas.gov.co/documents/10180/655199/Decreto-2119-1992.pdf/12aab25e-82a2-4f0a-afee-6495892c50d3</t>
  </si>
  <si>
    <t>Ley 401 de 1997, Por la cual se crea la Empresa Colombiana de Gas, Ecogas, el Viceministerio de Hidrocarburos y se dictan otras disposiciones.</t>
  </si>
  <si>
    <t>Ley 1450, 2011</t>
  </si>
  <si>
    <t>http://www.secretariasenado.gov.co/senado/basedoc/ley_0401_1997.html</t>
  </si>
  <si>
    <t>Ley 99 de 1993, Por la cual se crea el Ministerio del Medio Ambiente, se reordena el Sector Público encargado de la gestión y conservación del medio ambiente y los recursos naturales renovables, se organiza el Sistema Nacional Ambiental, SINA y se dictan otras disposiciones.</t>
  </si>
  <si>
    <t>Decreto 1291, 2003</t>
  </si>
  <si>
    <t>http://www.oas.org/dsd/fida/laws/legislation/colombia/colombia_99-93.pdf</t>
  </si>
  <si>
    <t> El Ministerio del Medio Ambiente se crea, reemplazando las funciones que cumplía desde 1968, el antiguo Instituto Nacional de los Recursos Naturales Renovables y del Ambiente "INDERENA</t>
  </si>
  <si>
    <t>Decreto 4137 de 2011, Por el cual se cambia la naturaleza jurídica de la Agencia Nacional de Hidrocarburos, ANH</t>
  </si>
  <si>
    <t>Decreto 714, 2012</t>
  </si>
  <si>
    <t>Indicadores de la minería en Colombia. Unidad de Planeación Minero Energética UPME. 2014 // Anuario Estadístico Minero Colombiano 2007-2012</t>
  </si>
  <si>
    <t>http://www.upme.gov.co/Docs/Plan_Minero/2014/Indicadores%20de%20la%20Miner%C3%ADa%20en%20Colombia.pdf // www.minminas.gov.co/anuario-estadistico-minero</t>
  </si>
  <si>
    <t>Aparece como area contratada a nivel nacional</t>
  </si>
  <si>
    <t>Indicadores de gestión y estadísticas de la industria a 31 de diciembre de 2007. Agencia Nacional de Hidrocarburos. // Hidrocarduros. Memorias al Congreso de la República. Ministerio de Minas y Energía // Sistema de Información de Petróleo y Gas Colombiano. Histórico de contratos de asociación // Resumen resultados Ronda Colombia 2010. Asociación Colombiana de Petróleo</t>
  </si>
  <si>
    <t>http://www.anh.gov.co/ANH-en-Datos/Cifras%20y%20Estadsticas/Cifras%20y%20estad%C3%ADsticas%20a%202007.pdf // https://www.minminas.gov.co/documents/10180/614096/2-Hidrocarburos.pdf/75855d82-def9-4ccb-9fe4-2d4ee97f9123 // http://www.upme.gov.co/generadorconsultas/Consulta_Series.aspx?idModulo=3&amp;tipoSerie=91 // https://www.acp.com.co/images/pdf/petroleoygas/asuntoseconomicos/petroleo/resumen_resultados_ronda_colombia_2010.pdf</t>
  </si>
  <si>
    <t>Resumen resultados Ronda Colombia 2010. Asociación Colombiana de Petróleo</t>
  </si>
  <si>
    <t>https://www.acp.com.co/images/pdf/petroleoygas/asuntoseconomicos/petroleo/resumen_resultados_ronda_colombia_2010.pdf</t>
  </si>
  <si>
    <t>Resolución 1256 de 2014, Por la cual se asignan las dependencias de la Agencia Nacional de Hidrocarburos, (ANH) que realizarán el trámite y otorgamiento de los actos administrativos de inicio de explotación, y otros relacionados con la fiscalización y aplicación de controles a las operaciones petroleras.</t>
  </si>
  <si>
    <t>http://www.icbf.gov.co/cargues/avance/docs/resolucion_anh_1256_2014.htm</t>
  </si>
  <si>
    <t>Decreto 4134  de 2011, Por el cual se crea la Agencia Nacional de Minería, ANM, se determina su objetivo y estructura orgánica.</t>
  </si>
  <si>
    <t>"Colombia país minero". Plan Nacional para el Desarrollo Minero. Unidad de Planeación Minero Energética. 2006 // Indicadores de la minería en Colombia. Unidad de Planeación Minero Energética UPME. 2014 // Anuario Estadístico Minero Colombiano 2007-2012 // Desempeño del sectore de minería e hidrocarburos 2008-2012 informe. Superintendencia de Sociedades. 2013</t>
  </si>
  <si>
    <t>http://www.alcaldiabogota.gov.co/sisjur/normas/Norma1.jsp?i=44599</t>
  </si>
  <si>
    <t>http://www.upme.gov.co/Docs/PNDM_2019_Final.pdf.  // https://www.minminas.gov.co/anuario-estadistico-minero // http://www.supersociedades.gov.co/Documents/desempeno-sector-mineria-hidrocarburos-2008-2012.pdf</t>
  </si>
  <si>
    <t>Monto que no especifica si fueron para exploración, explotación o ambas. Inversión extranjera directa solamente</t>
  </si>
  <si>
    <t>Decreto 1683 de 1997, Por la cual se fusiona la Unidad Administrativa Especial de Información Minero Energética, del Ministerio de Minas y Energía a la Unidad Administrativa Especial de Planeación Minero Energética.</t>
  </si>
  <si>
    <t>Decreto 255, 2004</t>
  </si>
  <si>
    <t>http://www1.upme.gov.co/sites/default/files/ckeditor_files/Dec_1683_1997.pdf</t>
  </si>
  <si>
    <t>Ley 99 de 1993, Ley General Ambiental de Colombia</t>
  </si>
  <si>
    <t xml:space="preserve">Decreto 2041, 2014 </t>
  </si>
  <si>
    <t>http://www.alcaldiabogota.gov.co/sisjur/normas/Norma1.jsp?i=297</t>
  </si>
  <si>
    <t>Indicadores de la minería en Colombia. Unidad de Planeación Minero Energética UPME. 2014 // Anuario Estadístico Minero Colombiano 2007-2012 // Desempeño del sectore de minería e hidrocarburos 2008-2012 informe. Superintendencia de Sociedades. 2013</t>
  </si>
  <si>
    <t>Decreto 2811 de 1974, Por el cual se dicta el Código Nacional de Recursos Naturales Renovables y de Protección al Medio Ambiente.</t>
  </si>
  <si>
    <t>http://www.upme.gov.co/Docs/Plan_Minero/2014/Indicadores%20de%20la%20Miner%C3%ADa%20en%20Colombia.pdf // https:// www.minminas.gov.co/anuario-estadistico-minero // http://www.supersociedades.gov.co/Documents/desempeno-sector-mineria-hidrocarburos-2008-2012.pdf</t>
  </si>
  <si>
    <t>http://www.alcaldiabogota.gov.co/sisjur/normas/Norma1.jsp?i=1551#0</t>
  </si>
  <si>
    <t>Ley 388 de 1997, Ordenamiento Territorial Municipal y Distrital y Planes de Ordenamiento Territorial</t>
  </si>
  <si>
    <t>Ley 1454, 2011</t>
  </si>
  <si>
    <t>Ministerio de Minería</t>
  </si>
  <si>
    <t>http://www.alcaldiabogota.gov.co/sisjur/normas/Norma1.jsp?i=339</t>
  </si>
  <si>
    <t>Ley 299 de 1996, Por la cual se protege la fauna colombiana, se reglamentan los jardines botánicos y se dictan otras disposiciones</t>
  </si>
  <si>
    <t>http://legislacion.vlex.com.co/vid/protege-flora-reglamentan-jardines-60495484</t>
  </si>
  <si>
    <t>Ley 21 de 1991, Por medio de la cual se aprueba el Convenio número 169 sobre pueblos indígenas y tribales en países independientes, adoptado por la 76a. reunión de la Conferencia General de la O.I.T., Ginebra 1989</t>
  </si>
  <si>
    <t>http://www.alcaldiabogota.gov.co/sisjur/normas/Norma1.jsp?i=37032</t>
  </si>
  <si>
    <t>Decreto 1320 de 1998, Por el cual se reglamenta la consulta previa con las comunidades indígenas y negras para la explotación de los recursos naturales dentro de su territorio.</t>
  </si>
  <si>
    <t>https://www.mininterior.gov.co/sites/default/files/co-decreto-1320-98-consulta-previa-indigenas-_2.pdf</t>
  </si>
  <si>
    <t>Decreto 1122 de 1999, Artículo 141. Sobre la decisión que adopta la autoridad competente cuando no se logra un acuerdo, en la consulta previa, con las comunidades indígenas y negras. (decreto declarado inexequible)</t>
  </si>
  <si>
    <t>http://www.icbf.gov.co/cargues/avance/docs/decreto_1122_1999_pr003.htm</t>
  </si>
  <si>
    <t>Directiva Presidencial 01 de 2010, Garantía del derecho fundamental a la consulta previa de los grupos étnicos nacionales</t>
  </si>
  <si>
    <t>http://www.parquesnacionales.gov.co/portal/wp-content/uploads/2014/05/directiva_presidencial_01_de_2010.pdf</t>
  </si>
  <si>
    <t>Constitución de la República del Ecuador</t>
  </si>
  <si>
    <t>Esta información corresponde al único contrato firmado de minería a gran escala, el proyecto Mirador.</t>
  </si>
  <si>
    <t>Registro oficial 449</t>
  </si>
  <si>
    <t>OECD Revenue Statistics</t>
  </si>
  <si>
    <t>http://www.mineria.gob.ec/4054-2/</t>
  </si>
  <si>
    <t>SHE</t>
  </si>
  <si>
    <t>http://www.she.gob.ec/biblioteca/</t>
  </si>
  <si>
    <t>Esta información corresponde a los contratos de los proyectos que están actualmente en explotación - producción.</t>
  </si>
  <si>
    <t>http://stats.oecd.org/Index.aspx?DataSetCode=REV</t>
  </si>
  <si>
    <t>Mandar los oficios y las respuestas para que se vea que no nos dieron la información.</t>
  </si>
  <si>
    <t>Information in Colombian Pesos. Transformed into USD using average annual exchange rate from Colombian Central Bank</t>
  </si>
  <si>
    <t>Ley Orgánica de Transparencia y Acceso a la Información Pública</t>
  </si>
  <si>
    <t>General law</t>
  </si>
  <si>
    <t>Ninguna</t>
  </si>
  <si>
    <t>Registro oficial 337</t>
  </si>
  <si>
    <t>Ley de Gestión Ambiental</t>
  </si>
  <si>
    <t>Registro Oficial 418</t>
  </si>
  <si>
    <t>INGEMMET</t>
  </si>
  <si>
    <t>Ley Orgánica del Sistema Nacional de Contratación Pública</t>
  </si>
  <si>
    <t>Registro Oficial 395</t>
  </si>
  <si>
    <t>Código Orgánico de Organización Territorial Autonomía y Descentralización</t>
  </si>
  <si>
    <t>Registro Oficial 303</t>
  </si>
  <si>
    <t>Código Orgánico de Planificación y Finanzas Públicas</t>
  </si>
  <si>
    <t>Registro Oficial 306</t>
  </si>
  <si>
    <t>Estadistica Petrolera 2014</t>
  </si>
  <si>
    <t>Colombia, exportaciones totales 1995-2015</t>
  </si>
  <si>
    <t>Ley de Hidrocarburos 1978</t>
  </si>
  <si>
    <t>Registro Oficial 711</t>
  </si>
  <si>
    <t>Billion USD</t>
  </si>
  <si>
    <t>Estadistica Petrolera varios años</t>
  </si>
  <si>
    <t>SIMCO</t>
  </si>
  <si>
    <t>Anuario Minero 2014</t>
  </si>
  <si>
    <t>Ley Reformatoria a la Ley de Hidrocarburos y a la Ley de Régimen Tributario Interno</t>
  </si>
  <si>
    <t>Registro Oficial 244</t>
  </si>
  <si>
    <t>http://www4.eppetroecuador.ec/lotaip/pdfs/vigente/Ley_Reformatoria_Hidrocarburos.pdf</t>
  </si>
  <si>
    <t>Ley Del Fondo Para El Ecodesarrollo Regional Amazónico</t>
  </si>
  <si>
    <t>Registro Oficial 222</t>
  </si>
  <si>
    <t>Ingreso nacional anual a precio constante US</t>
  </si>
  <si>
    <t>BANREP: Banco de la República de Colombia: Sector Externo/ Balanza de Pagos</t>
  </si>
  <si>
    <t>Foreign direct investment in natural resources</t>
  </si>
  <si>
    <t>http://www.cepal.org/es/publicaciones/38214-la-inversion-extranjera-directa-en-america-latina-y-el-caribe-2015</t>
  </si>
  <si>
    <t>Foreign direct investment in manufacturing</t>
  </si>
  <si>
    <t>Reglamento para la ejecución de la consulta previa libre e informada de áreas de bloques hidrocarburíferos</t>
  </si>
  <si>
    <t>Foreign direct investment in services</t>
  </si>
  <si>
    <t>Decreto ejecutivo 1247</t>
  </si>
  <si>
    <t>Estatuto Orgánico De Gestión Organizacional Por Procesos De La Agencia De Regulación Y Control Hidrocarburífero, ARCH</t>
  </si>
  <si>
    <t>Registro Oficial 153</t>
  </si>
  <si>
    <t>Industry</t>
  </si>
  <si>
    <t>Services</t>
  </si>
  <si>
    <t>Reglamento para la información de la industria petrolera</t>
  </si>
  <si>
    <t xml:space="preserve"> Registro Oficial 298</t>
  </si>
  <si>
    <t>Reglamento de contratación de Petroecuador y sus empresas filiales</t>
  </si>
  <si>
    <t xml:space="preserve"> Registro Oficial 194</t>
  </si>
  <si>
    <t>Reglamento ambiental de actividades hidrocarburífera</t>
  </si>
  <si>
    <t xml:space="preserve"> Registro Oficial 265</t>
  </si>
  <si>
    <t>Régimen tributario de la actividad petrolera</t>
  </si>
  <si>
    <t xml:space="preserve"> Registro Oficial 945</t>
  </si>
  <si>
    <t>Reglamento a las reformas a la ley de hidrocarburos</t>
  </si>
  <si>
    <t xml:space="preserve"> Registro Oficial 330</t>
  </si>
  <si>
    <t>Reglamento contabilidad fiscalización contratos para hidrocarburos</t>
  </si>
  <si>
    <t xml:space="preserve"> Registro Oficial 662</t>
  </si>
  <si>
    <t>Reglamento de operaciones hidrocarburífera</t>
  </si>
  <si>
    <t xml:space="preserve"> Registro Oficial 671</t>
  </si>
  <si>
    <t>Distribución banco del estado participación laboral hidrocarburos</t>
  </si>
  <si>
    <t xml:space="preserve"> Registro Oficial 673</t>
  </si>
  <si>
    <t>Crea la Empresa Pública de Hidrocarburos del Ecuador (EP Petroecuador)</t>
  </si>
  <si>
    <t xml:space="preserve"> Registro Oficial 171</t>
  </si>
  <si>
    <t>Empresa pública exploración explotación hidrocarburos (Petroamazonas EP)</t>
  </si>
  <si>
    <t>Para calcular el porcentaje se dividió para el valor total agregado, fila 24, y no se usaron los valores de las filas 25 y 26, por lo tanto no se dividió para la fila 27.</t>
  </si>
  <si>
    <t>Estatuto por procesos de la Secretaria de Hidrocarburos</t>
  </si>
  <si>
    <t xml:space="preserve"> Registro Oficial 129</t>
  </si>
  <si>
    <t>Secretaria Hidrocarburos administrara información hidrocarburífera</t>
  </si>
  <si>
    <t xml:space="preserve"> Registro Oficial 675</t>
  </si>
  <si>
    <t>Crea la Empresa Pública Flota Petrolera Ecuatoriana (EP FLOPEC)</t>
  </si>
  <si>
    <t xml:space="preserve"> Registro Oficial 681</t>
  </si>
  <si>
    <t xml:space="preserve"> Registro Oficial 517</t>
  </si>
  <si>
    <t>Creación Empresa Nacional Minera (ENAMI EP)</t>
  </si>
  <si>
    <t>Ley de Cámaras de Minería del Ecuador</t>
  </si>
  <si>
    <t xml:space="preserve"> Registro Oficial 132</t>
  </si>
  <si>
    <t>Se utilizó la fuente de la CEPAL: Ingresos tributarios por tipo de impuestos, en moneda nacional a precios corrientes, sin incluir la fila 22 "contribuciones sociales". Solo hay hasta 2013.</t>
  </si>
  <si>
    <t>Reglamento del régimen especial de pequeña minería</t>
  </si>
  <si>
    <t xml:space="preserve"> Registro Oficial 120</t>
  </si>
  <si>
    <t>Reglamento ambiental de Actividades mineras</t>
  </si>
  <si>
    <t xml:space="preserve"> Registro Oficial 121</t>
  </si>
  <si>
    <t>Se utilizó, América Latina y el Caribe: reservas internacionales, no hay 2014.</t>
  </si>
  <si>
    <t>Reglamento General a la Ley de Minería</t>
  </si>
  <si>
    <t xml:space="preserve"> Registro Oficial 119</t>
  </si>
  <si>
    <t>Instructivo para la calificación de consultores ambientales mineros</t>
  </si>
  <si>
    <t xml:space="preserve"> Registro Oficial 213</t>
  </si>
  <si>
    <t>Instructivo para los estudios ambientales mineros</t>
  </si>
  <si>
    <t xml:space="preserve"> Registro Oficial 724</t>
  </si>
  <si>
    <t>Instructivo para el derecho de aprovechamiento de aguas</t>
  </si>
  <si>
    <t xml:space="preserve"> Registro Oficial 552</t>
  </si>
  <si>
    <t>Instructivo para el pago de patente de concesión minera</t>
  </si>
  <si>
    <t xml:space="preserve"> Registro Oficial 555</t>
  </si>
  <si>
    <t>Instructivo al artículo 14 reglamento régimen especial pequeña minería</t>
  </si>
  <si>
    <t xml:space="preserve"> Registro Oficial 338</t>
  </si>
  <si>
    <t>Instructivo de autorizaciones y cesión en garantía derechos mineros</t>
  </si>
  <si>
    <t xml:space="preserve"> Registro Oficial 373</t>
  </si>
  <si>
    <t>Instructivo para etapas de exploración y explotación minera</t>
  </si>
  <si>
    <t>La información solo está disponible desde 2006.</t>
  </si>
  <si>
    <t xml:space="preserve"> Registro Oficial 438</t>
  </si>
  <si>
    <t>Pago de utilidades al estado por la actividad minera</t>
  </si>
  <si>
    <t xml:space="preserve"> Registro Oficial 456</t>
  </si>
  <si>
    <t>Instructivo Otorgamiento Permisos para Labores de Minería Artesanal</t>
  </si>
  <si>
    <t xml:space="preserve"> Registro Oficial 531</t>
  </si>
  <si>
    <t>Instructivo Auditoría Regalías y Beneficios Actividad Minera Metálica</t>
  </si>
  <si>
    <t xml:space="preserve"> Registro Oficial 657</t>
  </si>
  <si>
    <t>Ficha y plan manejo ambiental simplificado para minería artesanal</t>
  </si>
  <si>
    <t xml:space="preserve"> Registro Oficial 425</t>
  </si>
  <si>
    <t xml:space="preserve">DS 014-92-EM </t>
  </si>
  <si>
    <t>Transportation</t>
  </si>
  <si>
    <t xml:space="preserve">Ley 26221 </t>
  </si>
  <si>
    <t>Ley 27806</t>
  </si>
  <si>
    <t>Ley 26821</t>
  </si>
  <si>
    <t>Ley 28611</t>
  </si>
  <si>
    <t>Ley 29785</t>
  </si>
  <si>
    <t>SUNAT</t>
  </si>
  <si>
    <t>http://www.sunat.gob.pe/estadisticasestudios/busqueda_cuadros.html</t>
  </si>
  <si>
    <t>Year</t>
  </si>
  <si>
    <t>Name of the project</t>
  </si>
  <si>
    <t>Owners of the project (company or companies)</t>
  </si>
  <si>
    <t>Status of the project</t>
  </si>
  <si>
    <t>Total estimated/committed investment amount
(Million USD)</t>
  </si>
  <si>
    <t>San Cristóbal</t>
  </si>
  <si>
    <t>Minera San Cristóbal</t>
  </si>
  <si>
    <t>Exploitation and development</t>
  </si>
  <si>
    <t>www.minerasancristobal.com</t>
  </si>
  <si>
    <t>San Bartolomé</t>
  </si>
  <si>
    <t xml:space="preserve">Empresa minera Manquiri </t>
  </si>
  <si>
    <t>Empresa Minera Manquiri</t>
  </si>
  <si>
    <t>www.manquiri.com.bo</t>
  </si>
  <si>
    <t>San Vicente</t>
  </si>
  <si>
    <t>COMIBOL - Pan American Silver</t>
  </si>
  <si>
    <t>Pan American Silver</t>
  </si>
  <si>
    <t>www.panamericansilver.com</t>
  </si>
  <si>
    <t>Don Mario</t>
  </si>
  <si>
    <t>Empresa Minera Paititi - ORVANA</t>
  </si>
  <si>
    <t>Orvana</t>
  </si>
  <si>
    <t>www.orvana.com</t>
  </si>
  <si>
    <t>Huanuni</t>
  </si>
  <si>
    <t>Corporación Minera de Bolivia</t>
  </si>
  <si>
    <t>COMIBOL</t>
  </si>
  <si>
    <t>www.comibol.gob.bo</t>
  </si>
  <si>
    <t>Corocoro</t>
  </si>
  <si>
    <t>Colquiri</t>
  </si>
  <si>
    <t>Malku  Khota</t>
  </si>
  <si>
    <t>COMIBOL*</t>
  </si>
  <si>
    <t>CAIPIPENDI (Margarita - Huacaya)</t>
  </si>
  <si>
    <t>YPFB es el propietario de la producción. Las empresas prestadoras de servicio son Repsol E&amp;P (37,5%), BG Bolivia (37,5%) y PAE (25%)</t>
  </si>
  <si>
    <t>Plan de Desarrollo Caipipendi.</t>
  </si>
  <si>
    <t>http://www.repsol.com/es_es/corporacion/conocer-repsol/repsol-en-el-mundo/bolivia.aspx</t>
  </si>
  <si>
    <t>SAN ANTONIO (Sabalo)</t>
  </si>
  <si>
    <t>YPFB es el propietario de la producción. Las empresas prestadoras de servicio son Petrobras Bolivia (35%),  YPFB Andina (50%) y Total E&amp;P Bolivie (15%)</t>
  </si>
  <si>
    <t>Programa de Trabajo y Presupuesto 2014</t>
  </si>
  <si>
    <t>http://www.petrobras.com/es/paises/bolivia/</t>
  </si>
  <si>
    <t>Corresponde a la inversión del año 2014, el documento no es público. Este proyecto viene siendo desarrollado desde el año 1999.</t>
  </si>
  <si>
    <t>SAN ALBERTO (San Alberto)</t>
  </si>
  <si>
    <t>Exploitation</t>
  </si>
  <si>
    <t>INCAHUASI (Ipati)</t>
  </si>
  <si>
    <t>YPFB es el propietario de la producción. Las empresas prestadoras de servicio son: Total E&amp;P Bolivie (60%),  Gazprom GP Bolivia (20%) y Tecpetrol (20%)</t>
  </si>
  <si>
    <t>Exploration</t>
  </si>
  <si>
    <t>Total E&amp;P Bolivie</t>
  </si>
  <si>
    <t>http://epbolivia.total.com/</t>
  </si>
  <si>
    <t>Estimación en proyecto de inversión presentada por la empresa Total E&amp;P Bolivie</t>
  </si>
  <si>
    <t>AZERO (Azero)</t>
  </si>
  <si>
    <t>YPFB es el propietario de la producción. Las empresas prestadoras del servicio son Gazprom GP Bolivia (50%) y Total E&amp;P Bolivie (50%)</t>
  </si>
  <si>
    <t>Presupuesto presentado por Gazprom y Total a YPFB.</t>
  </si>
  <si>
    <t>http://gazprom-international.com/es/operations/country/bolivia</t>
  </si>
  <si>
    <t>HUACARETA</t>
  </si>
  <si>
    <t>YPFB es el propietario de la producción. La empresa prestadora del servicio es BG Bolivia (100%)</t>
  </si>
  <si>
    <t>n/d</t>
  </si>
  <si>
    <t>http://www.bg-group.com/342/where-we-work/bolivia/</t>
  </si>
  <si>
    <t>Cerrejon Centro, Cerrejon Sur, Cerrejon Zona Norte, y Minas del Oreganal, Departamento de La Guajira</t>
  </si>
  <si>
    <t xml:space="preserve">Carbones del Cerrejón (Anglo American, 33.3%; BHP Billiton, 33.3%; Glencore Xstrata, 33.3%) </t>
  </si>
  <si>
    <t>US$ 262.000.000 para el año 2010</t>
  </si>
  <si>
    <t>Informe de sostenibilidad 2010. Cerrejón. // 2013 Minerals Yearbook Colombia. USGS</t>
  </si>
  <si>
    <t>http://www.cerrejon.com/site/Portals/0/Documents/pdf/informes_sostenibilidad/informe_de_sostenibilidad_2010.pdf</t>
  </si>
  <si>
    <t>Mina La Loma, Departamento del Cesar</t>
  </si>
  <si>
    <t>Drummond Ltd. (Drummond Co. Inc., 80%, y Itochu Corp., 20%)</t>
  </si>
  <si>
    <t>2013 Minerals Yearbook Colombia. USGS</t>
  </si>
  <si>
    <t>Mina Calenturitas, Departamento del Cesar</t>
  </si>
  <si>
    <t xml:space="preserve">C.I. Prodeco S.A. (Glencore Xstrata, 100%) </t>
  </si>
  <si>
    <t>Mina La Jagua, Departamento del Cesar</t>
  </si>
  <si>
    <t>Mina La Ye, Departamento de Antioquia</t>
  </si>
  <si>
    <t xml:space="preserve">Mineros S.A., 100% </t>
  </si>
  <si>
    <t>Bucaramanga, Santander. Buenos Aires, Tolima. Pamplona, Norte de Santander y La Calera, Cundinamarca</t>
  </si>
  <si>
    <t xml:space="preserve">CEMEX Colombia S.A. (CEMEX S.A.B. 99.7%) </t>
  </si>
  <si>
    <t>Mina El Descanso, Departamento del Cesar</t>
  </si>
  <si>
    <t>Mina El Hatillo, Departamento del Cesar</t>
  </si>
  <si>
    <t xml:space="preserve">Colombian Natural Resources, 100% </t>
  </si>
  <si>
    <t>Mina El Silencio, Mina Providencia, Mina Sandra K y Mina Carla, Departamento de Antioquia</t>
  </si>
  <si>
    <t xml:space="preserve">Gran Colombia Gold Corp. (100%) </t>
  </si>
  <si>
    <t xml:space="preserve">Mina Cerro Matoso Mine, Departamento de Córdoba </t>
  </si>
  <si>
    <t xml:space="preserve">Cerro Matoso S.A. (BHP Billiton Ltd., 99.94%, y trabajadores de la mina, .06%) </t>
  </si>
  <si>
    <t>Canaguaro</t>
  </si>
  <si>
    <t>Clean Energy SA</t>
  </si>
  <si>
    <t>Cifras y estadística Julio 2014</t>
  </si>
  <si>
    <t>http://www.anh.gov.co/ANH-en-Datos/Paginas/Cifras-y-Estad%C3%ADsticas.aspx</t>
  </si>
  <si>
    <t>Cubiro</t>
  </si>
  <si>
    <t>Operador: PACIFIC STRATUS ENERGY COLOMBIA CORP</t>
  </si>
  <si>
    <t>FENIX</t>
  </si>
  <si>
    <t>AMERISUR. Fenyx oil y Gas SA</t>
  </si>
  <si>
    <t>Proyecto STAR en el campo Quifa</t>
  </si>
  <si>
    <t>Pacific Rubiales Energy. Financiado por: Internally generated funds</t>
  </si>
  <si>
    <t>Informe de gestión. Pacific Rubiales Energy</t>
  </si>
  <si>
    <t>http://www.pacific.energy/sites/default/files/documents/reports/2014/reportes%20financieros/q4/MDA%202014%204Q.pdf</t>
  </si>
  <si>
    <t>Costos totales para completar el proyecto: 131.600</t>
  </si>
  <si>
    <t>Oleoducto Bicentenario</t>
  </si>
  <si>
    <t>Pacific Rubiales Energy. Financiado por: Equity and debt combination</t>
  </si>
  <si>
    <t>Costos totales para completar el proyecto: 804.661</t>
  </si>
  <si>
    <t>OLECAR</t>
  </si>
  <si>
    <t>Pacific Infrastucture. Financiado por: Equity and debt combination</t>
  </si>
  <si>
    <t xml:space="preserve">Costos totales para completar el proyecto: 155.771 </t>
  </si>
  <si>
    <t>Mirador</t>
  </si>
  <si>
    <t>Ecuacorriente S.A. (China)</t>
  </si>
  <si>
    <t>http://www.mineria.gob.ec/mirador/</t>
  </si>
  <si>
    <t>Fruta del Norte</t>
  </si>
  <si>
    <t>Lundin Gold Inc. (Canadá)</t>
  </si>
  <si>
    <t>http://www.mineria.gob.ec/fruta-del-norte/</t>
  </si>
  <si>
    <t>San Carlos Panantza</t>
  </si>
  <si>
    <t>Explorcobres S.A. (China) - Ecuacorriente S.A. (China)</t>
  </si>
  <si>
    <t>http://www.mineria.gob.ec/san-carlos-panantza/</t>
  </si>
  <si>
    <t>Loma Larga (Quimsacocha)</t>
  </si>
  <si>
    <t>INV Metales Ecuador S.A. (Canadá)</t>
  </si>
  <si>
    <t>http://www.mineria.gob.ec/loma-larga/</t>
  </si>
  <si>
    <t>Río Blanco</t>
  </si>
  <si>
    <t>San Luis Minerales S.A. (Canadá)</t>
  </si>
  <si>
    <t>http://www.mineria.gob.ec/rio-blanco/</t>
  </si>
  <si>
    <t>Pacoa</t>
  </si>
  <si>
    <t>Petroamazonas EP (Estatal)</t>
  </si>
  <si>
    <t>Rodeo</t>
  </si>
  <si>
    <t>Amistad</t>
  </si>
  <si>
    <t>Coca - Payamino</t>
  </si>
  <si>
    <t>Lumbaqui</t>
  </si>
  <si>
    <t>Eden - Yuturi</t>
  </si>
  <si>
    <t>Indillana</t>
  </si>
  <si>
    <t>Palo Azul</t>
  </si>
  <si>
    <t>Yuralpa</t>
  </si>
  <si>
    <t>Apaika - Nenke</t>
  </si>
  <si>
    <t>ITT</t>
  </si>
  <si>
    <t>Pucuna</t>
  </si>
  <si>
    <t>Punino</t>
  </si>
  <si>
    <t>Charapa</t>
  </si>
  <si>
    <t>Chanangue</t>
  </si>
  <si>
    <t>Armadillo</t>
  </si>
  <si>
    <t>Lago Agrio</t>
  </si>
  <si>
    <t>Shushufindi</t>
  </si>
  <si>
    <t>Cuyabeno - Tipishica</t>
  </si>
  <si>
    <t>Vinita</t>
  </si>
  <si>
    <t>Sacha</t>
  </si>
  <si>
    <t>Auca</t>
  </si>
  <si>
    <t>Villano</t>
  </si>
  <si>
    <t>Agip Oil Ecuador B.V. (Italia)</t>
  </si>
  <si>
    <t>Tarapoa</t>
  </si>
  <si>
    <t>Andes Petroleum Ecuador Ltd. (China)</t>
  </si>
  <si>
    <t>Palanda -  Yuca Sur</t>
  </si>
  <si>
    <t>Consorcio Palanda - Yuca Sur</t>
  </si>
  <si>
    <t>Puma</t>
  </si>
  <si>
    <t xml:space="preserve">Consorcio Pegaso </t>
  </si>
  <si>
    <t>Pindo</t>
  </si>
  <si>
    <t>Consorcio Petrosud - Petroriva</t>
  </si>
  <si>
    <t>Jabmeli</t>
  </si>
  <si>
    <t>Enap Sipetrol S.A. (Chile)</t>
  </si>
  <si>
    <t>MDC</t>
  </si>
  <si>
    <t>PBHI</t>
  </si>
  <si>
    <t>Singue</t>
  </si>
  <si>
    <t>Gente Oil Ecuador Pte. Ltd.</t>
  </si>
  <si>
    <t>Unit</t>
  </si>
  <si>
    <t>Ocano - Pena Blanca</t>
  </si>
  <si>
    <t>Orion Energy Ocanopb S.A.</t>
  </si>
  <si>
    <t>Eno - Ron</t>
  </si>
  <si>
    <t>Orion Oil ER S.A.</t>
  </si>
  <si>
    <t>Gustavo Galindo</t>
  </si>
  <si>
    <t>Pacifpetrol (Brasil)</t>
  </si>
  <si>
    <t>Zinc</t>
  </si>
  <si>
    <t>Bloque 28</t>
  </si>
  <si>
    <t>PAM - ENAP - BEL</t>
  </si>
  <si>
    <t>Top production</t>
  </si>
  <si>
    <t>Kilograms</t>
  </si>
  <si>
    <t>Tiguino</t>
  </si>
  <si>
    <t>Petrobell Inc. (Brasil)</t>
  </si>
  <si>
    <t>Nantu</t>
  </si>
  <si>
    <t>Petrooriental S.A. (China)</t>
  </si>
  <si>
    <t>Hormiguero</t>
  </si>
  <si>
    <t>Tin</t>
  </si>
  <si>
    <t>Iro</t>
  </si>
  <si>
    <t>Repsol Ecuador S.A. (España)</t>
  </si>
  <si>
    <t>Tivacuno</t>
  </si>
  <si>
    <t>Bermejo</t>
  </si>
  <si>
    <t>Gold</t>
  </si>
  <si>
    <t>Tecpecuador S.A. (Argentina)</t>
  </si>
  <si>
    <t>Cerro Verde</t>
  </si>
  <si>
    <t>Sociedad Minera Cerro Verde</t>
  </si>
  <si>
    <t>http://www.minem.gob.pe/_publicacion.php?idSector=1&amp;idPublicacion=501</t>
  </si>
  <si>
    <t>Marcona</t>
  </si>
  <si>
    <t>Silver</t>
  </si>
  <si>
    <t>Shougang Hierro Peru</t>
  </si>
  <si>
    <t>Toromocho</t>
  </si>
  <si>
    <t>Minera Chincalco</t>
  </si>
  <si>
    <t>Lead</t>
  </si>
  <si>
    <t>Toquepala</t>
  </si>
  <si>
    <t>Southern Peru</t>
  </si>
  <si>
    <t>Bayovar</t>
  </si>
  <si>
    <t>Miski Mayo</t>
  </si>
  <si>
    <t>Uchuchaccua</t>
  </si>
  <si>
    <t>Minas Buenaventura</t>
  </si>
  <si>
    <t>Name</t>
  </si>
  <si>
    <t>Cerro  Lindo</t>
  </si>
  <si>
    <t>Milpo</t>
  </si>
  <si>
    <t>YPFB</t>
  </si>
  <si>
    <t>Annual production</t>
  </si>
  <si>
    <t>Oil &amp; liquids</t>
  </si>
  <si>
    <t>Million barrels per day</t>
  </si>
  <si>
    <t>Annual production oil &amp; gas</t>
  </si>
  <si>
    <t>En el caso de Bolivia toda la producción es de propiedad de YPFB. La producción de lìquidos considera crudo y condensado.</t>
  </si>
  <si>
    <t>Natural gas</t>
  </si>
  <si>
    <t>Mmcf per day</t>
  </si>
  <si>
    <t>Million BOE</t>
  </si>
  <si>
    <t>Gross income</t>
  </si>
  <si>
    <t>Tax payments</t>
  </si>
  <si>
    <t>Profit</t>
  </si>
  <si>
    <t>Dividends</t>
  </si>
  <si>
    <t>Las cifras corresponden a dividendos percibidos por YPFB como ingreso corriente</t>
  </si>
  <si>
    <t>Total assets</t>
  </si>
  <si>
    <t>Total liabilities</t>
  </si>
  <si>
    <t>Capital</t>
  </si>
  <si>
    <t>Shareholder 1</t>
  </si>
  <si>
    <t>Shareholders</t>
  </si>
  <si>
    <t>Shareholder 2</t>
  </si>
  <si>
    <t>Shareholder 3</t>
  </si>
  <si>
    <t>Percentage of privately owned capital</t>
  </si>
  <si>
    <t>Amount of quasi fiscal expenditures</t>
  </si>
  <si>
    <t>YPFB no paga de manera directa costos de compensación, sino el Titular eroga el dinero y YPFB lo reconoce como costo recuperable. Por tanto, no existe el dato desglosado.</t>
  </si>
  <si>
    <t>Oil &amp; natural gas</t>
  </si>
  <si>
    <t>Million BOE per day</t>
  </si>
  <si>
    <t>Annual production of oil</t>
  </si>
  <si>
    <t>Million barrels</t>
  </si>
  <si>
    <t>Oil</t>
  </si>
  <si>
    <t>Million bbl per day</t>
  </si>
  <si>
    <t>Informes de Gestión Empresarial Ecopetrol. Reportes Integrados de Gestión Sostenible</t>
  </si>
  <si>
    <t>YPFB Boletines estadísticos anuales</t>
  </si>
  <si>
    <t>Considera la producción de petróleo, condensado y gasolina natural</t>
  </si>
  <si>
    <t>Annual production of natural gas</t>
  </si>
  <si>
    <t>Million cubic feet</t>
  </si>
  <si>
    <t>Proven</t>
  </si>
  <si>
    <t>Oil reserves</t>
  </si>
  <si>
    <t>Corresponde a los años en que se ha realizado una certificación. Si bien la Ley 3740 del año 2008 obliga a YPFB a licitar certificaciones aanualmente, desde la fecha de aprobación de dicha norma soo se han realizado 2 certificaciones.</t>
  </si>
  <si>
    <t>Probable</t>
  </si>
  <si>
    <t>Possible</t>
  </si>
  <si>
    <t>Natural gas reserves</t>
  </si>
  <si>
    <t>Trillion cubic feet</t>
  </si>
  <si>
    <t>* Consolidado</t>
  </si>
  <si>
    <t>Informe Anual Ecopetrol</t>
  </si>
  <si>
    <t>Domestic consumption of oil</t>
  </si>
  <si>
    <t>Domestic consumption of natural gas</t>
  </si>
  <si>
    <t>Boletines estadísticos anuales</t>
  </si>
  <si>
    <t>Oil and oil derivates</t>
  </si>
  <si>
    <t>Exports</t>
  </si>
  <si>
    <t>Instituto Nacional de Estadística</t>
  </si>
  <si>
    <t>http://www.ine.gob.bo:8082/comex/Main</t>
  </si>
  <si>
    <t>Informe Anual Ecopetrol 2006</t>
  </si>
  <si>
    <t>Imports</t>
  </si>
  <si>
    <t>El dato corresponde a las utilidades netas.</t>
  </si>
  <si>
    <t>En el caso de Bolivia se ha venido importando Diesel, Gasolina Natual y GLP, este último hasta el año 2013.</t>
  </si>
  <si>
    <t>Government spending on fuel subsidies</t>
  </si>
  <si>
    <t>Ministerio de Economía y Finanzas</t>
  </si>
  <si>
    <t>El Ministerio de Economìa y Finanzas solo publica el dato que corresponde a la subvención presupuestada en el Presupuesto General del Estado.</t>
  </si>
  <si>
    <t>Coal</t>
  </si>
  <si>
    <t>1000 Tons</t>
  </si>
  <si>
    <t>SIMCO: Producción de Minerales - Estadisticas</t>
  </si>
  <si>
    <t>Los datos de 2009 ha 2012 corresponde a Dividendos sobre utilidades año anterior.</t>
  </si>
  <si>
    <t>Emeralds</t>
  </si>
  <si>
    <t>1000 Kilates</t>
  </si>
  <si>
    <t>Informe Anual</t>
  </si>
  <si>
    <t>Patrimonio</t>
  </si>
  <si>
    <t>Construction materials</t>
  </si>
  <si>
    <t>Para materiales de construcción se toma el dato de calizas para cemento</t>
  </si>
  <si>
    <t>Informe Anual de Gobierno Corporativo</t>
  </si>
  <si>
    <t>Unidad de Planeación Minero Energética</t>
  </si>
  <si>
    <t>El dato del 2012, 2013 - 2014, corresponde a Capital suscrito y pagado. Dato de 2005 corresponde a ingresos de capital.</t>
  </si>
  <si>
    <t>SIPG: Sistema de Información de petróleo y gas colombiano</t>
  </si>
  <si>
    <t>Nation</t>
  </si>
  <si>
    <t>Composición accionaria Ecopetrol</t>
  </si>
  <si>
    <t>Pension funds</t>
  </si>
  <si>
    <t>Agencia Nacional de Hidrocarburos</t>
  </si>
  <si>
    <t>Personas naturales</t>
  </si>
  <si>
    <t>Informe Responsabilidad Social</t>
  </si>
  <si>
    <t>EP Petroecuador</t>
  </si>
  <si>
    <t>Thousand bbl</t>
  </si>
  <si>
    <t xml:space="preserve">Asociación Colombiana del Petróleo </t>
  </si>
  <si>
    <t>https://www.acp.com.co/index.php/es/publicaciones-e-informes/informe-estadistico-petrolero-iep</t>
  </si>
  <si>
    <t>Informe Estadístico Petrolero 2017</t>
  </si>
  <si>
    <t>EP Petroecuador / BCE</t>
  </si>
  <si>
    <t>Incluye información del BCE</t>
  </si>
  <si>
    <t>Incluye información del BCE. No incluye costos de operación y otros gastos en la producció del petróleo.</t>
  </si>
  <si>
    <t>Unidad de Planeación Minero Energética   /   Sistema de Informacion de Petroleo y Gas Colombiano</t>
  </si>
  <si>
    <t xml:space="preserve">Hidrocarburos Anexos Estadísticos </t>
  </si>
  <si>
    <t>Sistema de Informacion de Petroleo y Gas Colombiano</t>
  </si>
  <si>
    <t>http://www.sipg.gov.co/LinkClick.aspx?fileticket=bY5xheCT2eY%3d&amp;tabid=38&amp;language=es-ES</t>
  </si>
  <si>
    <t xml:space="preserve">Gas - Anexos Estadísticos </t>
  </si>
  <si>
    <t>Colombia, exportaciones de café, carbón, petróleo y sus derivados, ferroníquel y no tradicionales. 1992- 2015p (diciembre)</t>
  </si>
  <si>
    <t>DANE - COMERCIO INTERNACIONAL EXPORTACIONES</t>
  </si>
  <si>
    <t>http://www.dane.gov.co/index.php/comercio-y-servicios/comercio-exterior/exportaciones</t>
  </si>
  <si>
    <t>MEMORIA ANUAL</t>
  </si>
  <si>
    <t>http://www.petroperu.com.pe/portalweb/Main.asp?Seccion=495</t>
  </si>
  <si>
    <t>SIMCO Sistema de Información Minero Colombiano</t>
  </si>
  <si>
    <t>http://www.upme.gov.co/generadorconsultas/Consulta_Exportaciones.aspx?idModulo=4</t>
  </si>
  <si>
    <t>Grupo PERLAS FINAS, PIEDRAS Y METALES PRECIOSOS - Partida 7108120000 - ORO, INCLUIDO EL ORO PLATINADO, EN BRUTO, SEMILABRADO O EN POLVO / ORO, INCLUIDO EL ORO PLATINADO, EN LAS DEMÁS FORMAS EN BRUTO, PARA USO NO MONETARIO.</t>
  </si>
  <si>
    <t>USD</t>
  </si>
  <si>
    <t>Grupo PERLAS FINAS, PIEDRAS Y METALES PRECIOSOS - Partida 7106911000 - II. METALES PRECIOSOS Y CHAPADOS DE METAL PRECIOSO (PLAQUÉ), PLATA, INCLUIDA LA PLATA DORADA Y LA PLATINADA, EN BRUTO, SEMILABRADA O EN POLVO / PLATA EN BRUTO SIN ALEAR, INCLUIDA LA PLATA DORADA Y LA PLATINADA.</t>
  </si>
  <si>
    <t>Grupo PERLAS FINAS, PIEDRAS Y METALES PRECIOSOS - Partida 7103101000 - PIEDRAS PRECIOSAS (EXCEPTO LOS DIAMANTES) O SEMIPRECIOSAS, NATURALES, INCLUSO TRABAJADAS O CLASIFICADAS, SIN ENSARTAR, MONTAR NI ENGARZAR; PIEDRAS PRECIOSAS (EXCEPTO LOS DIAMANTES) O SEMIPRECIOSAS, NATURALES, SIN CLASIFICAR, ENSARTADAS TEMPORALMENTE PAR / ESMERALDAS EN BRUTO O SIMPLEMENTE ASERRADAS O DESBASTADAS, CLASIFICADAS, SIN ENSARTAR, MONTAR NI ENG</t>
  </si>
  <si>
    <t>Grupo SAL; AZUFRE; TIERRAS Y PIEDRAS; YESOS, CALES Y CEMENTOS - Partida 2515200000 - MÁRMOL, TRAVERTINOS, ECAUSSINES Y DEMÁS PIEDRAS CALIZAS DE TALLA O DE CONSTRUCCIÓN DE DENSIDAD APARENTE SUPERIOR O IGUAL A 2,5 Y ALABASTRO, INCLUSO DESBASTADOS O SIMPLEMENTE TROCEADOS, POR ASERRADO O DE OTRO MODO, EN BLOQUES O EN PLACAS CUADRADAS O RECTA / "ECAUSSINES" Y DEMÁS PIEDRAS CALIZAS DE TALLA O DE CONSTRUCCIÓN DE DENSIDAD APARENTE SUPERIOR O IGUA</t>
  </si>
  <si>
    <t>Grams</t>
  </si>
  <si>
    <t>Agencia de Regulación y Control Minero</t>
  </si>
  <si>
    <t>http://www.controlminero.gob.ec/wp-content/uploads/downloads/2015/10/ESTADISTICA_MINERA_2014-actualizado-al-28-10-2015.xls</t>
  </si>
  <si>
    <t>Limestone</t>
  </si>
  <si>
    <t>Tons</t>
  </si>
  <si>
    <t>Clay</t>
  </si>
  <si>
    <t>Pomez</t>
  </si>
  <si>
    <t>Annual prodution oil &amp; gas</t>
  </si>
  <si>
    <t>Secretaría de Hidrocarburos</t>
  </si>
  <si>
    <t>BP</t>
  </si>
  <si>
    <t>http://www.eia.gov/cfapps/ipdbproject/iedindex3.cfm?tid=5&amp;pid=57&amp;aid=6&amp;cid=EC,&amp;syid=2004&amp;eyid=2015&amp;unit=BB</t>
  </si>
  <si>
    <t>Petroecuador</t>
  </si>
  <si>
    <t>http://www.eppetroecuador.ec/?page_id=525</t>
  </si>
  <si>
    <t>BCE</t>
  </si>
  <si>
    <t>http://contenido.bce.fin.ec/home1/estadisticas/bolmensual/IEMensual.jsp</t>
  </si>
  <si>
    <t>Copper</t>
  </si>
  <si>
    <t>Metric tons</t>
  </si>
  <si>
    <t>MINEM</t>
  </si>
  <si>
    <t>http://www.minem.gob.pe/_estadisticaSector.php?idSector=1&amp;idCategoria=10</t>
  </si>
  <si>
    <t>Molybendum</t>
  </si>
  <si>
    <t>Total value of production</t>
  </si>
  <si>
    <t>El cálculo es realizado por el Ministerio de Minería y Metalurgia considerando los volumenes vendidos y los precios internacionales vigentes. Sin embargo se debe considerar que los mismos son suceptibles de varios descuentos al momento de su comercialización.</t>
  </si>
  <si>
    <t>Million cubic feet a day</t>
  </si>
  <si>
    <t>Insumos obtenidos de informes del Ministerio de Hidrocarburos y Energìa y de YPFB.</t>
  </si>
  <si>
    <t>YPFB, MHE no publican esta información, el cálculo aproximado fue realizado por Fundación Jubileo a partir de la información correspondiente al pago de regalías.</t>
  </si>
  <si>
    <t>Government take</t>
  </si>
  <si>
    <t>Ministerio de Minería y Metalurgia, Ministerio de Hidrocarburos y Energía, YPFB, Servicio de Impuestos Nacionales.</t>
  </si>
  <si>
    <t>La información fue obtenida de las diferentes fuentes recaudadoras, incluye pago de regalías, impuestos y participaciones cuando corresponde. En el caso del sector hidrocarburos las participaciones de YPFB en los contratos de operación entre los años 2010 y 2014 fueron estimadas por Fundación Jubileo en base a cifras oficiales.</t>
  </si>
  <si>
    <t xml:space="preserve">Government take/GDP </t>
  </si>
  <si>
    <t>Fundación Jubileo</t>
  </si>
  <si>
    <t>Government take/ total fiscal revenues</t>
  </si>
  <si>
    <t>Libro de Reservas</t>
  </si>
  <si>
    <t>Estimación realizada a partir de los datos del Goverment take divididos entre los ingresos del SPNF publicados de forma oficial por el Ministerio de Economía y Finanzas Públicas.</t>
  </si>
  <si>
    <t>Ministerio de Hidrocarburos y Energía, informes anuales liquidación de regalías.</t>
  </si>
  <si>
    <t>Corporate or income tax</t>
  </si>
  <si>
    <t>El sector de minería en Bolivia paga una alícuota adicional del 12,5% en caso de que el precio internacional de los matales super cierto valor establecido para cada mineral</t>
  </si>
  <si>
    <t>Unidad de Análisis de Políticas Sociales y Económicas (UDAPE)</t>
  </si>
  <si>
    <t>http://www.udape.gob.bo/portales_html/dossierweb2015/htms/doss0304.htm</t>
  </si>
  <si>
    <t>Incluye pagos realizados por YPFB</t>
  </si>
  <si>
    <t>Other</t>
  </si>
  <si>
    <t>Recaudación por Participación del Tesoro General de la Nación (Hidrocarburos)</t>
  </si>
  <si>
    <t>Recaudación por Patentes Hidrocarburíferas.</t>
  </si>
  <si>
    <t>Ingeominas, ANH</t>
  </si>
  <si>
    <t>Ministerio de Minas y Energia, Boletin del sector extractivo 2011, pg 60</t>
  </si>
  <si>
    <t>Monto no relevante para la economía ecuatoriana. Se podría quitar en caso de que sea necesario.</t>
  </si>
  <si>
    <t>SRI</t>
  </si>
  <si>
    <t>Información disponible digital no coincide con la respuesta vía oficio, la información corresponde a la entregada por oficio. Incluye empresas que apoyan a la extracció de crudo, es decir las operadoras de servicios.</t>
  </si>
  <si>
    <t>12% utilidades empresas vinculadas a la extraccion de hidrocarburos</t>
  </si>
  <si>
    <t>Información no disponible en formato digital.</t>
  </si>
  <si>
    <t>Impuesto para el ECORAE</t>
  </si>
  <si>
    <t>BCE / ECORAE</t>
  </si>
  <si>
    <t>Información no disponible en formato digital. Este rubro no va al gobierno central, sino que es dividido para las provincias y municipios de la amazonía.</t>
  </si>
  <si>
    <t>El Valor de Produccion es una estimacion propia a partir de los datos de produccion (MINEM) y precios (BCRP)</t>
  </si>
  <si>
    <t>Perupetro</t>
  </si>
  <si>
    <t>Anuario Estadistico de Hidrocarburos</t>
  </si>
  <si>
    <t>SUNAT / Perupetro</t>
  </si>
  <si>
    <t>La recaudacion de IR es obtenida de SUNAT. Las regalias mineras, IEM y GEM tambien de la SUNAT. Las regalias de hidrocarburos de Perupetro. Los datos han sido pasados a dolares con el TC de Perupetro</t>
  </si>
  <si>
    <t>Impuesto Especial a la Mineria</t>
  </si>
  <si>
    <t>Gravamen Especial a la Mineria</t>
  </si>
  <si>
    <t>Destination</t>
  </si>
  <si>
    <t>Allocated revenue</t>
  </si>
  <si>
    <t>Central government</t>
  </si>
  <si>
    <t>Memoria de la Economía Boliviana 2014, Ministerio de Economía y Finanzas Públicas. Información estadítica Ministerio de Minería y Metalurgia</t>
  </si>
  <si>
    <t>Debido a que no es posible desagregar la coparticipación tributaria por sector e impuesto, el total de la recaudación tributaria figura en este dato.</t>
  </si>
  <si>
    <t>Intermediate governments</t>
  </si>
  <si>
    <t>Corresponde a la distribución de regalías mineras e hidrocarburíferas e Impuesto Directo a los Hidrocarburos, el resto de transferencias por concepto de coparticipación tributaria no ha sido incluido puesto que no se dispone de datos por sector e impusto transferido.</t>
  </si>
  <si>
    <t>Local governments</t>
  </si>
  <si>
    <t>Public universities</t>
  </si>
  <si>
    <t>En el caso de Bolivia, una porción del Impuesto Directo a los Hidrocarburos (IDH) es transferida a las Universidades Públicas de los 9 departamentos que conforman el país.</t>
  </si>
  <si>
    <t>All funds</t>
  </si>
  <si>
    <t>Fund 1</t>
  </si>
  <si>
    <t>Fund 2</t>
  </si>
  <si>
    <t>Fund 3</t>
  </si>
  <si>
    <t xml:space="preserve"> </t>
  </si>
  <si>
    <t xml:space="preserve">Fondo de Desarrollo Regional </t>
  </si>
  <si>
    <t>Departamento Nacional de Planeación. Sistema de información y consulta distribuciones recursos territoriales (SICODIS)</t>
  </si>
  <si>
    <t>https://sicodis.dnp.gov.co/Reportes/ResumenConsolidadoBolsas.aspx</t>
  </si>
  <si>
    <t xml:space="preserve">El acto legislativo 05 del 18 de julio de 2011 modificó los artículos 360 y 361 de la Constitución en donde modificó el Sistema General de Regalías. El Decreto 4923 de 2011 crea el objeto del SGR y determina que los recursos seadministrarán a través de un sistema de manejo de cuentas, el cual estará conformado por fondos, beneficiarios y conceptos de gasto de acuerdo con los porcentajes definidos </t>
  </si>
  <si>
    <t>Fondo de Ahorro y estabilización</t>
  </si>
  <si>
    <t>Fondo de Ahorro pensional territorial (FONPET)</t>
  </si>
  <si>
    <t>Fondo de Ciencia, Tecnología e Innovación (FCTel)</t>
  </si>
  <si>
    <t xml:space="preserve">Fondo de Compensación Regional </t>
  </si>
  <si>
    <t>Ingresos del Estado Ecuatoriano por exportación de petróleo. Reportados por el BCE en los ingresos del SPNF.</t>
  </si>
  <si>
    <t>ECORAE</t>
  </si>
  <si>
    <t>El monto corresponde al 28% del ECORAE que es destinado a los 6 consejos provinciales de la Amazonia Ecuatoriana. El estado ecuatoriano no transfiere ningun monto de la renta petrolera directamente a los gobiernos seccionales, solo el monto del ECORAE.</t>
  </si>
  <si>
    <t>El monto corresponde al 63% del ECORAE que es destinado a los Municipios y las Juntas Parroquiales  de la Amazonia Ecuatoriana. El estado ecuatoriano no transfiere ningun monto de la renta petrolera directamente a los gobiernos seccionales, solo el monto del ECORAE.</t>
  </si>
  <si>
    <t>FEP</t>
  </si>
  <si>
    <t>http://contenido.bce.fin.ec/documentos/PublicacionesNotas/Catalogo/Apuntes/ae53.pdf</t>
  </si>
  <si>
    <t>FEIREP / CEREPS</t>
  </si>
  <si>
    <t>FAC</t>
  </si>
  <si>
    <t>FEISEH</t>
  </si>
  <si>
    <t>Population in a situation of poverty</t>
  </si>
  <si>
    <t>Unidad de Análisis de Politica Sociales y Económicas UDAPE</t>
  </si>
  <si>
    <t>http://www.udape.gob.bo/portales_html/dossierweb2015/htms/doss0706.htm</t>
  </si>
  <si>
    <t xml:space="preserve">Año 2010 estimado por UDAPE </t>
  </si>
  <si>
    <t>Population living under 1 dollar a day, PPP</t>
  </si>
  <si>
    <t xml:space="preserve">Corresponde a lineas de pobreza extrema nacional  </t>
  </si>
  <si>
    <t>Population living under 2 dollars a day, PPP</t>
  </si>
  <si>
    <t>Banco Mundial</t>
  </si>
  <si>
    <t>http://databank.bancomundial.org/data/reports.aspx?source=base-de-datos-sobre-pobreza-y-desigualdad&amp;preview=on#</t>
  </si>
  <si>
    <t xml:space="preserve">Población que vive con menos de 1.90 dólares por día, valores de PPA 2011 </t>
  </si>
  <si>
    <t>Gini coefficient</t>
  </si>
  <si>
    <t>Index</t>
  </si>
  <si>
    <t>Number of consultation processes carried out in relation to extractive projects</t>
  </si>
  <si>
    <t>Director consulta pública MMM</t>
  </si>
  <si>
    <t>Number of Environmental Impact Assessments approved by year</t>
  </si>
  <si>
    <t>Directora de medio ambiente MMM</t>
  </si>
  <si>
    <t>A partir de 2002, las cifras de ingresos no son comparables con las de años anteriores, debido a la aplicación de nuevos criterios metodológicos desarrollados por el Departamento Administrativo Nacional de Estadística (DANE) y el Departamento Nacional de Planeación (DNP) en el marco de la Misión para el Empalme de las Series de Empleo, Pobreza y Desigualdad (MESEP).</t>
  </si>
  <si>
    <t>Ministerio del Interior</t>
  </si>
  <si>
    <t>Derecho de petición</t>
  </si>
  <si>
    <t>Estado de la consulta: (PR) Protocolizado, (AC) Acercamiento, (AP) Apertura,  (AU) Auto,  (CAP) Capacitación,  (CI) cierre, (CON)concertación, (En tr) en trámite,  (MM)medidas de manejo, (PREAC) preacuerdos (SEGAC) seguimiento acuerdos; (SOC) socialización; (RI) Reunión informativa; (TI) Taller Impactos; (PREC) Preconsulta</t>
  </si>
  <si>
    <t>Autoridad Nacional de Licencias Ambientales ANLA</t>
  </si>
  <si>
    <t>La ANLA se creó meidante Decreto 3573 en 2011. Se encarga de  del estudio, aprobación y expedición de licencias, permisos y trámites ambientales de los grandes proyectos</t>
  </si>
  <si>
    <t>Ministerio de Ambiente Ecuador (MAE)</t>
  </si>
  <si>
    <t>Información no disponible en digital. La información se pidio vía oficio y fue respondida por el MAE. Nota sobre los estudios petroleros, actualmente hay 10 estudios ambientales con pronuciamiento favorables que todavía no piden la emisión de la licencia ambiental.</t>
  </si>
  <si>
    <t>World Data Bank (http://databank.worldbank.org/data/reports.aspx?source=health-nutrition-and-population-statistics&amp;Type=TABLE#). Se ha tomado el dato de US$ 1.90</t>
  </si>
  <si>
    <t>World Data Bank (http://databank.worldbank.org/data/reports.aspx?source=health-nutrition-and-population-statistics&amp;Type=TABLE#). Se ha tomado el dato de US$ 3.90</t>
  </si>
  <si>
    <t>Type of conflict (according to the classification given by the official source)</t>
  </si>
  <si>
    <t>Location</t>
  </si>
  <si>
    <t xml:space="preserve">Status </t>
  </si>
  <si>
    <t>Actors involved</t>
  </si>
  <si>
    <t>Mining, coal</t>
  </si>
  <si>
    <t>Guajira colombiana, Colombia</t>
  </si>
  <si>
    <t>Active</t>
  </si>
  <si>
    <t>Comunidad de Tabaco,Comunidad Wayuu</t>
  </si>
  <si>
    <t>Observatorio de conflictos mineros de America Latina</t>
  </si>
  <si>
    <t>AngloGold Ashanti Limited | BHP Billiton | Xstrata</t>
  </si>
  <si>
    <t>Mining, gold</t>
  </si>
  <si>
    <t>Vereda La Luisa, entre el casco urbano de Cajamarca y el Alt</t>
  </si>
  <si>
    <t>Comunidades agrícolas de los municipios de Cajamarca y Calarcá,CORTOLIMA,Consejo Regional Indígena del Tolima,Sindicato de Trabajadores de la Industria de Alimentos (SINTRAINAL),27 Municipios,Ecotierra.</t>
  </si>
  <si>
    <t>MINISTERIO DE CULTURA</t>
  </si>
  <si>
    <t>http://consultaprevia.cultura.gob.pe/proceso/page/4/</t>
  </si>
  <si>
    <t>Municipio de Caramanta, Antioquía</t>
  </si>
  <si>
    <t>Municipio de Caramanta</t>
  </si>
  <si>
    <t>http://intranet2.minem.gob.pe/web/dgaam/certificado_EIAS_new.asp?Anio=2014&amp;Mes=00&amp;radio1=F&amp;submit=Consulta</t>
  </si>
  <si>
    <t>Compañía Minera de Caldas S.A</t>
  </si>
  <si>
    <t>Nororiente del Departamento de Santander, Provincia de Soto,</t>
  </si>
  <si>
    <t>Comunidades agromineras de los municipios de Vetas y California.</t>
  </si>
  <si>
    <t>Greystar Resources Limited | Greystar Resources Limited Sucursal Colombia</t>
  </si>
  <si>
    <t>Municipio de Cerrito.</t>
  </si>
  <si>
    <t>Comunidades agropecuarias del Municipio de Cerrito,COMULDESPA</t>
  </si>
  <si>
    <t>Carbones del Oriente S.A. (CARBORIENTE) </t>
  </si>
  <si>
    <t>Municipo de Landázuri</t>
  </si>
  <si>
    <t>Comunidades del Municipio de Landázuri,Programa de Desarrollo y Paz del Magdalena Medio (PDPMM)</t>
  </si>
  <si>
    <t>Rio Tinto</t>
  </si>
  <si>
    <t>Municipio de Quinchia,Departamento de Risaralda</t>
  </si>
  <si>
    <t>Comunidades agromineras e indígenas de Quinchía,Consejo Regional Indígena de Risaralda</t>
  </si>
  <si>
    <t>B2Gold Corp.</t>
  </si>
  <si>
    <t>Municipio de Marmato</t>
  </si>
  <si>
    <t>Municipio de Marmato,Consejo Regional Indígena de Caldas (CRIDEC),omité cívico pro-defensa de Marmato</t>
  </si>
  <si>
    <t>Compañía Minera de Caldas S.A | Ingeominas</t>
  </si>
  <si>
    <t>Zaragoza - Buenaventura</t>
  </si>
  <si>
    <t>MInisterio de Energía y Minas</t>
  </si>
  <si>
    <t>Mining, gold, copper, molybdenum</t>
  </si>
  <si>
    <t>Municipios Carmen del Darién y Murindó</t>
  </si>
  <si>
    <t>Pueblo indígena Embera Katio</t>
  </si>
  <si>
    <t>Muriel Mining Corporation</t>
  </si>
  <si>
    <t>Municipio Montelibano, Departamento de Córdoba</t>
  </si>
  <si>
    <t>Comunidad cafetera del Municipio de Pijao,Comité por la Defensa del Interes Público en Cerro Matoso,Agencia Nacional de Minería - Colombia,Ministerio de Minas y Energia Colombia.</t>
  </si>
  <si>
    <t>Cerro Matoso</t>
  </si>
  <si>
    <t>Páramo Pisba, Municipio de Tasco, Boyacá</t>
  </si>
  <si>
    <t>Campesinos de Tasco,Corpoboyaca-Corporación Autónoma Regional de Boyaca,Fundación Integración Campesina FINTEC,Asociación de Acueductos comunitarios de Tasco,Campesinos de Cansanare</t>
  </si>
  <si>
    <t>unza Coal | Hunza Coal Ltda.</t>
  </si>
  <si>
    <t>Municipios de Vélez y Landazuri, Departamento de Santander</t>
  </si>
  <si>
    <t>Habitantes de Lándazuri,Habitantes de Vélez,Caravana De Sensibilización Y Recolección De Denuncias En Defensa Del Territorio Y El Medio Ambiente En El Departamento</t>
  </si>
  <si>
    <t>INVERCOAL | SRSS Resources Mining</t>
  </si>
  <si>
    <t>Cerro La Jacoba, Colombia</t>
  </si>
  <si>
    <t>Gobierno-Ingeominas , Alcaldia Municipal de La Union, San Lorenzo y San Pedro Cartago, Concejo Municipal de La Union, Ministerio de Minas y Energia. Sociedad civil-Asprounion (Asociacion Campesina de Caficultores del municipio de La Union, Nariño)</t>
  </si>
  <si>
    <t>Anglo Gold Ashanti from South Africa</t>
  </si>
  <si>
    <t>Cienaga de Ayapel, Colombia</t>
  </si>
  <si>
    <t>Gobierno-Ministerio de Minas y Energia, Ministerio de Ambiente y Desarrollo Sostenible, Contraloría General de la República, Procuraduria General de la Nacion, Ingeominas , Gobernacion de Cordoba, Alcaldia Municipal de Ayapel, Puerto Libertador, San José de Uró y Montelíbano., Corporacion Autonoma Regional de los Valles del Sinu y del San Jorge</t>
  </si>
  <si>
    <t>Mineria ilegal - Personas provenientes de los departamentos de Cordoba, Antioquia, Choco, entre otros</t>
  </si>
  <si>
    <t>Mining, coltan</t>
  </si>
  <si>
    <t>Parque Nacional Puinawai, Colombia</t>
  </si>
  <si>
    <t>Grupos Armados ilegales,BACRIM,Mineros artesanales,Traxys Europe SA,Traxys Europe SA,Presidencia de la Republica, Ministerio de Minas y Energia, Ministerio de Ambiente y Desarrollo Sostenible, Policia Nacional, Armada Nacional de Colombia, Gobernacion de Guainia, Defensorï¿½a del Pueblo, Parques Nacionales Naturales de Colombia</t>
  </si>
  <si>
    <t>Environmental Justice Atlas</t>
  </si>
  <si>
    <t>Taraira, Vaupes, Colombia</t>
  </si>
  <si>
    <t>La Asociación de Mineros del Vaupés (ASOMIVA), Resguardos Indigenas de Taraira, Vaupes</t>
  </si>
  <si>
    <t>Cosigo Resources, Cánada</t>
  </si>
  <si>
    <t>Yaigojé, Apaporis ,Amazonas, Vaupés. Colombia</t>
  </si>
  <si>
    <t>Grupos indigenas,Resguardo Yaigojé Apaporis,</t>
  </si>
  <si>
    <t>Cosigo Frontier Mining Corporation Sucursal Colombia from Colombia , Cosigo Resources, Cánada</t>
  </si>
  <si>
    <t>Mining, coal, copper, gold</t>
  </si>
  <si>
    <t>Macizo Colombiano,Cauca. Colombia</t>
  </si>
  <si>
    <t>Proceso Campesino y popular de La Vega, Proceso de Unidad Popular del Sur Occidente Colombiano PUPSOC, Asociación de Juntas de Acción Comunal, Fundación Despertar, Comité de Integración del Macizo Colombiano CIMA, Censat Agua Viva, Noam Chomsky, profesor emérito del MIT (Instituto Tecnológico de Massachusetts)</t>
  </si>
  <si>
    <t>CARBOANDES from Colombia, Anglo Gold Ashanti from South Africa</t>
  </si>
  <si>
    <t>La Vega-Mocoa, Colombia</t>
  </si>
  <si>
    <t>CENSAT AGUA VIVA, Instituto Latinoamericano para una Sociedad y un Derecho Alternativos (ILSA), Proceso Campesino y Popular de la Vega, Juntas de Acción Comunal Organizadas (ASOCOMUNAL), Consejo Regional Indígena del Cauca (CRIC)</t>
  </si>
  <si>
    <t>Anglo Gold Ashanti from South Africa,B2 GOLD Corp from Canada</t>
  </si>
  <si>
    <t>Caldono y Santander de Quilichao, Cauca. Colombia</t>
  </si>
  <si>
    <t>Cabildos de los Resguardos de Munchique los Tigres y Canoas., Asociación de Cabildos Indígenas del Norte del Cauca, Consejería de Nasa-Acin, Consejería Mayor del territorio ancestral Sat Tama Kiwe, Consejos Comunitarios de El Carmen y Dominguillo</t>
  </si>
  <si>
    <t>Mineria ilegal,Grupos Armados</t>
  </si>
  <si>
    <t>Rio Guabas, Valle del Cauca, Colombia</t>
  </si>
  <si>
    <t>ASOGUABAS, La Fundación Vital, Acueductos comunitarios de Ginebra, Mineros ilegales, La Asociación de mineros de Ginebra (Asomivalle) Colombia, La Cooperativa de mineros (COOMIVALLE) Colombia</t>
  </si>
  <si>
    <t>Anglo Gold Ashanti from South Africa</t>
  </si>
  <si>
    <t>río La Vieja,Valle del Cauca/Quindio, Colombia</t>
  </si>
  <si>
    <t>Federación de Areneros del Eje Cafetero, Asociación Sindical de Areneros del Quindío, Asociación de Areneros y Balastreros de: Río Verde, El Alambrado, Los Sauces, Puerto Samaria, Playa San Pablo, Puerto Alejandria, Piedras de Moler.</t>
  </si>
  <si>
    <t>ARISOL S.A.S. from Colombia,Conalvias from Colombia;Pavimentos Colombia S.A.; constructura APA;Agregados Éxito from Colombia;Agregados y Minerales La Herradura from Colombia</t>
  </si>
  <si>
    <t>río Luisa,Tolima. Colombia</t>
  </si>
  <si>
    <t>Juntas de Acción Comunal San Luis, Valle de San Juan y Guamo. Nuevo liderazgo Campesino (Lideres Sindicales), Comunidad Académica de la Universidad del Tolima</t>
  </si>
  <si>
    <t>Agregados Orión from Colombia</t>
  </si>
  <si>
    <t>Dojura, Chocó, Colombia</t>
  </si>
  <si>
    <t>La Organización Campesina y Popular del Alto Atrato (COCOMOPOCA), Centro de Estudios Tierra Digna, Observatorio de Estudios Etnicos y Campesinos</t>
  </si>
  <si>
    <t>Anglo Gold Ashanti from South Africa,Continental Gold from Canada</t>
  </si>
  <si>
    <t>Metafique, Libano. Tolima.Colombia</t>
  </si>
  <si>
    <t>Observatorio Socioambiental de la Provincia de los Nevados, Asociación Campesina Agroambiental del Norte del Tolima (ASOAGROAMBIENTAL), Líderes comunitarios localizados en la zona.</t>
  </si>
  <si>
    <t>Mina El Gran Porvenir Líbano S.A from Colombia, Oroandes Resource Corporation from Canada</t>
  </si>
  <si>
    <t>Farallones de Cali, Colombia</t>
  </si>
  <si>
    <t>Alcaldía de Cali, Fiscalía,Habitantes de Cali; Alcaldía de Cali; Dagma; Grupos Ambientalistas Locales; CVC; Fundación Biodiversidad; Asociación comunitaria la Leonera.</t>
  </si>
  <si>
    <t>Catatumbo, norte de Santander. colombia</t>
  </si>
  <si>
    <t>Asociación Campesina del Catatumbo (ASCAMAT), Christian Aid, Amnesty International, Luis Carlos Perez Lawyers Collective (CALCP), Asociación Nacional de Zonas de Reserva Campesina (ANZORC)</t>
  </si>
  <si>
    <t>Simití, Santa Rosa, San Pablo y Cantagallo. Bolivar. Colombia</t>
  </si>
  <si>
    <t>supportersLa Federación Agrominera del Sur del Bolívar (Fedeagromisbol), La Diócesis de Magangué (Iglesia Catolica), Programa de Desarrollo y Paz del Magdalena Medio (PDPMM), Corporación SEMBRAR, Observatorio de Paz Integral del Magdalena Medio (OPI), Asociación Campesina del Valle del río Cimitarra (ACVC), Corporación Acción Humanitaria por la Convivencia y la Paz del Nordeste Antioqueño (CAHUCOPANA), Human Rights First, Amnistía Internacional, DH Colombia RED DE DEFENSORES NO INSTITUCIONALIZADOS, Asociación de Hermandades Agroecológicas y Mineras de Guamocó (Aheramigua), WWF, Conservacion Internacional, Fundacion Colibri</t>
  </si>
  <si>
    <t>Nobsa, Boyacá. Colombia</t>
  </si>
  <si>
    <t>Habitantes de Nobsa; Comité Regional de Defensa Ambiental de Sugamuxi; Veeduría Ciudadana de Sogamisa e Iza; Fundación Nido Verde.</t>
  </si>
  <si>
    <t>Holcim from Switzerland,Acerías Paz del Río from Brazil, Mineros informales</t>
  </si>
  <si>
    <t>Paramo El Almorzadero, Santander del norte y Santander. Colombia</t>
  </si>
  <si>
    <t>CENSAT AGUA VIVA, Asociacion AGROVIDA, ASOJUNTAS, ANUC (Asociacion Nacional de Usuarios Campesinos), ADIMAGAR, Cabildo Verde de Cerrito, COANDIS, Juntas de Accion Comunal de Siberia y La Paja (Cerrito), Universidad Industrial de Santander, Comision de Vigilancia y Seguimiento para la Proteccion del Paramo El Almorzadero, Asociacion para el manejo sostenible del medio ambiente-AMASOMA</t>
  </si>
  <si>
    <t>Caboriente from Colombia,MINALMO from Colombia,continental de carbones from Colombia.</t>
  </si>
  <si>
    <t>Paramo de Santurbán, Santander.Colombia</t>
  </si>
  <si>
    <t>Comité por la defensa del Páramo de Santurban, Asociación de Mineros de California ASOMICAL, Federacion Santandereana de Pequeños, Medianos Mineros y de Pequeña - Escala FESAMIN, Asociación Interamericana para la Defensa del Ambiente (AIDA), Red Colombiana Frente a la Gran Minería Trasnacional (Reclame), Movimiento Social en Defensa del Paramo de Santurbán, CENSAT Agua Viva, Camára de comercio de Bucaramanga (no es de justicia ambiental pero esta jugando ese rol), Empresa de acueducto de Bucaramanga (Idem), Alerta Minera Canadá (MiningWatch Canada)</t>
  </si>
  <si>
    <t>Greystar from Canada, Eco Oro from Canada</t>
  </si>
  <si>
    <t>Departamento de Cesar, Colombia</t>
  </si>
  <si>
    <t>Centro de Estudios para la Justicia Social “Tierra Digna”, Pensamiento y Acción Social PAS, CINEP, FIAN Colombia, ASK, Misereor, Global Campaign to Dismantle Corporate Power, Permanent Peoples Tribunal</t>
  </si>
  <si>
    <t xml:space="preserve">Glencore International AG from Switzerland Prodeco Fenoco from Colombia - Prodeco has shares in it </t>
  </si>
  <si>
    <t>Segovia, Antioquia</t>
  </si>
  <si>
    <t>SINTRAMINERGÉTICA (Sindicato del sector Minero-Energetico), Pequeños y medianos mineros, CENSAT Agua Viva, Colombia, Corporación Acción Humanitaria por la Convivencia y la paz del Nordeste Antioqueño - CAHUCOPANA</t>
  </si>
  <si>
    <t>Medoro Resources from Canada, Gran Colombia Gold from Canada,Frontino Gold Mines from United States of America</t>
  </si>
  <si>
    <t>Albania, Barrancas, Hatonuevo y Maicao.Guajira.</t>
  </si>
  <si>
    <t>Censat, Agua Viva, Colombia, Universidad Cape Breton de Canada, Universidad Jorge Tadeo Lozano de Colombia, Internacional Alert, de Inglaterra, Fundacion Casa de la Paz de Chile, ONG peruana Social Capital Group (contratada por El Cerrejon para la, reubicacion de las personas afectadas, caso de la poblacion de Tabaco), American Association for Justice (AAJ), OCMAL Observatorio de Conflictos Mineros de America Latina, ILSA (Instituto Latinoamericano para una sociedad y un derecho, alternativo), Organizacion Fuerza de las Mujeres Wayu (Colombia), Fundacin Hemera (Colombia), ONIC (Colombia), Provincial Indigenous reserve, Sintracarbon - Coal Workers Union, Friends of the Earth International, Colectivo de Abogados José Alvear Restrepo y Ask Suiza, Global Campaign to Dismantle Corporate Power, Popular Peoples Tribunal, The Conflict and the Mobilization</t>
  </si>
  <si>
    <t>BHP Billiton (BHP) from Australia, Anglo American from South Africa, Glencore International AG from Switzerland, Carbones del Cerrejon Ltd from Colombia - ex Intercor Exxon Mobil (USA)</t>
  </si>
  <si>
    <t>Santa Marta, magdalena, Colombia</t>
  </si>
  <si>
    <t>Cooperativa de Pescadores de Don Jaca;, Fondo de Promocion Turistica de Santa Marta, Asociacion Hotelera y Turistica de Colombia (Cotelco).</t>
  </si>
  <si>
    <t>Drummond Company Inc., Ferrocarriles del Norte de Colombia from Colombia</t>
  </si>
  <si>
    <t>Mining, contruction materials</t>
  </si>
  <si>
    <t>Tabio, cundinamrca. Colombia</t>
  </si>
  <si>
    <t>Junta de Acción Comunal Vereda Río Frio, Fundación Foro Nacional por Colombia, Acción Comunal Vereda el Alcaparro, Fundación Plan Telaraña</t>
  </si>
  <si>
    <t>Gravicol S.A from Colombia, Gravillera Albania from Colombia</t>
  </si>
  <si>
    <t>Paramo Rabanal, Colombia</t>
  </si>
  <si>
    <t>Frente Común para la Defensa del Paramo Rabanal, Red por la Justicia Ambiental en Colombia, CENSAT Agua Viva</t>
  </si>
  <si>
    <t>Geoperforaciones from Colombia, Acerías Paz del Río from Brazil</t>
  </si>
  <si>
    <t>Mining, lead, nickel</t>
  </si>
  <si>
    <t>Cerro Matoso,  Cordoba. Colombia</t>
  </si>
  <si>
    <t>Sindicato de la empresa ISMOCOL (Ingenieria, Servicios, Montajes y, Construccion de Oleoductos de Colombia S.A), Asociaciones Campesinas de Montelíbano (Cordoba), ILSA (Instituto Latinoamericano para una sociedad y un derecho, alternativo), La Silla Vacia (blog), Censat Agua Viva</t>
  </si>
  <si>
    <t>erro Matoso S.A. from Australia - local BHP Billiton subsidiary, BHP Billiton (BHP) from Australia</t>
  </si>
  <si>
    <t>PuertoVega-Teteyé, putumayo. Colombia</t>
  </si>
  <si>
    <t>Corpoamazonia; Asamblea Permanente de los Pueblos del Putumayo; Asociación de comunidades del Putumayo, Acsomayo;Los países miembros de CELAC; Colectivo de Abogados José Javier Alvear Restrepo</t>
  </si>
  <si>
    <t>Ecopetrol from Colombia, VETRA from United Kingdom</t>
  </si>
  <si>
    <t>Cañaverales, La Guajira, Colombia</t>
  </si>
  <si>
    <t>RECLAME Colombia, Censat Agua Viva, Veedores y Ciudadanos de la zona de Cañaverales, fundación ambientalista Biocolombia, La comunidad de, Cañaverales en asamblea permanente</t>
  </si>
  <si>
    <t>PX Energía, grupo EBX,CCX Carbón de Colombia,</t>
  </si>
  <si>
    <t>norte de santander, Colombia</t>
  </si>
  <si>
    <t>ONIC - Colombia, ASOBAR - Colombia, ASCAMAT - Colombia, CISCA -</t>
  </si>
  <si>
    <t>EnterprisesEcopetrol Corporate Group from Colombia, Colombia Petroleum Company (COLPET) from Colombia, South American Gulf Oil Company (SAGOC) from Colombia,</t>
  </si>
  <si>
    <t>Casanare.Antioquia, Colombia</t>
  </si>
  <si>
    <t>Campesinos de la región del casanare</t>
  </si>
  <si>
    <t>BP Exploration Company from Colombia, OCENSA - a consortium led by BP, BP</t>
  </si>
  <si>
    <t>Arauca. Colombia</t>
  </si>
  <si>
    <t>CORPORINOQUIA, INDERENA, FARC, ELN, ONGs Nacionales, Movimiento Político de Masas del Centro Oriente Colombiano</t>
  </si>
  <si>
    <t>Ecopetrol from Colombia, Occidental de Colombia - OXY - filial de OXY</t>
  </si>
  <si>
    <t>Boyacá, Arauca, Norte de Santander. Colombia</t>
  </si>
  <si>
    <t>Organización Nacional Indígena de Colombia (ONIC), Asociación de Autoridades Tradicionales Uwa (Asouwa), Fundación Hemera, Censat Agua Viva, Amigos de la Tierra Colombia, Tribunal Permanente de los Pueblos, Oilwatch, World Rainforest Movement, COICA, Ríos Vivos</t>
  </si>
  <si>
    <t>Ecopetrol Corporate Group from Colombia,Repsol from Spain, Occidental Petroleum (OXY) from United States of America, Transoriente S.A. from Colombia, Gas Natural Fenosa from Spain</t>
  </si>
  <si>
    <t>Santander, Boyacá, Casanare. Colombia</t>
  </si>
  <si>
    <t>CENSAT Agua Viva, Corporación Colectivo de Abogados Luis Carlos Pérez, OILWATCH</t>
  </si>
  <si>
    <t>Unión Temporal Perforaciones 2010</t>
  </si>
  <si>
    <t>Casanare, Colombia</t>
  </si>
  <si>
    <t>Comunidades y Organizaciones Sociales de Casanare Lirios y Monterralo y San Luis de Palenque, Corporación Social Para la Asesoría y Capacitación Comunitaria (COSPACC), Asociación Nacional de Jóvenes y Estudiantes de Colombia (ANJECO- Seccional Boyacá Casanare), Asociación Casanareña de Jóvenes y Estudiantes (AJOCARE), Movimiento Juvenil y Popular QUINUA, Colectivos Praxis Insumisa, Asociación Nacional Campesina "José Antonio Galán Zorro"- ASONALCA Seccional Boyacá Casanare, Observatorio de Derechos Humanos y Violencia Política de Boyacá y Casanare, Corporación Claretiana Norman Pérez Bello “Al servicio de la vida”, Organización Regional Indígena de Casanare ORIC, CENSAT Agua Viva</t>
  </si>
  <si>
    <t>Alange, Canacol Energy, Pacific Rubiales y Lewis Energy Colombia INC.</t>
  </si>
  <si>
    <t>Tauramena, Casanare, Colombia</t>
  </si>
  <si>
    <t>Comité en Defensa del Agua de Tauramena, CENSAT Agua Viva – Amigos de la Tierra Colombia, Comité Agua de Tauramena, Movimiento Ríos Vivos</t>
  </si>
  <si>
    <t>Ecopetrol Corporate Group from Colombia</t>
  </si>
  <si>
    <t>Río Humadea en Meta, Colombia</t>
  </si>
  <si>
    <t>Corpohumadea , CENSAT Agua Viva, Humanidad Vigente.</t>
  </si>
  <si>
    <t>alto Ariari, Meta, Colombia</t>
  </si>
  <si>
    <t>ASOjuntas Granada, Meta. Corporación de gestores del Ariari. Movimiento río Ariari patrimonio hídrico, Mesa hídrica del Sumapaz. Comité defensor del río Ariari.</t>
  </si>
  <si>
    <t>municipio de Acacias, Meta, Colombia</t>
  </si>
  <si>
    <t>SO – Unión Sindical Obrera. CEJAIR. Gramalote. Mesa hídrica del Piedemonte Llanero. CENSAT Agua Viva – Amigos de la Tierra Colombia</t>
  </si>
  <si>
    <t>copetrol Corporate Group from Colombia</t>
  </si>
  <si>
    <t>Cerro Paramo de Miraflores, Huila, Colombia</t>
  </si>
  <si>
    <t>Comité Cívico en Defensa del Territorio, Movimiento por la Liberación y Defensa de la Madre Tierra, Asociación Intersectorial de Gigante, Juntas de Acción Comunal del Huila, Consejo Regional Indígena del Huila, CENSAT AGUA VIVA, Instituto Latinoamericano para una Sociedad y un Derecho Alternativos (ILSA), Concejales</t>
  </si>
  <si>
    <t>Emerald Energy, Sinochem Corporation from China</t>
  </si>
  <si>
    <t>PuertoVega-Teteyé, Putumayo.Colombia</t>
  </si>
  <si>
    <t>Corpoamazonia; Asamblea Permanente de los Pueblos del Putumayo; Asociación de comunidades del Putumayo, Acsomayo; Los países miembros de CELAC; Colectivo de Abogados José Javier Alvear Restrepo</t>
  </si>
  <si>
    <t>Ecopetrol from Colombia, VETRA from United Kingdom, Suroco Energy from Canada</t>
  </si>
  <si>
    <t>Mining, TIA MARIA</t>
  </si>
  <si>
    <t>Arequipa</t>
  </si>
  <si>
    <t>Autoridades, agricultores y pobladores de los distritos de Cocachacra, Dean Valdivia y Punta Bombón de la provincia de Islay, Frente de Defensa del Valle de Tambo, Junta de Usuarios Irrigación Ensenada-Mejía-Mollendo, Junta de Usuarios del Valle del Tambo, empresa minera Southern Perú Copper Corporation (SPCC).</t>
  </si>
  <si>
    <t>Reporte de Conflictos Defensoria del Pueblo</t>
  </si>
  <si>
    <t>http://www.defensoria.gob.pe/modules/Downloads/conflictos/2014/Reporte-Mensual-de-Conflictos-Sociales-N--130---Diciembre--2014.pdf</t>
  </si>
  <si>
    <t>Mining, CONGA</t>
  </si>
  <si>
    <t>Cajamarca</t>
  </si>
  <si>
    <t>Latent</t>
  </si>
  <si>
    <t>Gobierno Regional de Cajamarca, Frente de Defensa Ambiental de Cajamarca, Frente de Defensa de los Intereses de Cajamarca, asociación civil Plataforma Interinstitucional Celendina (PIC), empresa minera Yanacocha S.R.L. (Proyecto Minero Conga), Municipalidad Distrital de Huasmín, Municipalidad Distrital de Sorochuco, Municipalidad Provincial de Celendín, Municipalidad Distrital de Bambamarca, Municipalidad Provincial de Cajamarca, Municipalidad Distrital de La Encañada, Ministerio de Energía y Minas, Ministerio del Ambiente, Presidencia de Consejo de Ministros, Central Única de Rondas Campesinas del Perú (CUNARC-Perú).</t>
  </si>
  <si>
    <t>Oil, Block 192</t>
  </si>
  <si>
    <t>Loreto</t>
  </si>
  <si>
    <t>Comité de Defensa del Agua, Federación de Comunidades Nativas del Alto Tigre (FECONAT), empresa Gran Tierra Energy Perú S.R.L., jefatura del Área de Conservación Regional, Programa de Conservación, Gestión y Uso Sostenible de la Diversidad Biológica de Loreto.</t>
  </si>
  <si>
    <t>Mining, CAÑARIS</t>
  </si>
  <si>
    <t>Lambayeque</t>
  </si>
  <si>
    <t>Comunidad campesina San Juan de Kañaris, Municipalidad Distrital de Cañaris, empresa Cañariaco Copper Perú S.A., Frente de Defensa de los Recursos Naturales de Kañaris.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</si>
</sst>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0.0"/>
    <numFmt numFmtId="165" formatCode="#,##0.0"/>
    <numFmt numFmtId="166" formatCode="_(* #,##0_);_(* \(#,##0\);_(* &quot;-&quot;??_);_(@_)"/>
    <numFmt numFmtId="167" formatCode="_(* #,##0.0_);_(* \(#,##0.0\);_(* &quot;-&quot;??_);_(@_)"/>
    <numFmt numFmtId="168" formatCode="_-* #,##0_-;\-* #,##0_-;_-* &quot;-&quot;??_-;_-@"/>
    <numFmt numFmtId="169" formatCode="#,##0.000"/>
    <numFmt numFmtId="170" formatCode="_-* #,##0.00_-;\-* #,##0.00_-;_-* &quot;-&quot;??_-;_-@"/>
    <numFmt numFmtId="171" formatCode="_(* #,##0.00_);_(* \(#,##0.00\);_(* &quot;-&quot;??_);_(@_)"/>
  </numFmts>
  <fonts count="10">
    <font>
      <sz val="10.0"/>
      <color rgb="FF000000"/>
      <name val="Arial"/>
    </font>
    <font>
      <sz val="10.0"/>
      <name val="Arial"/>
    </font>
    <font>
      <b/>
      <name val="Arial"/>
    </font>
    <font>
      <name val="Arial"/>
    </font>
    <font>
      <sz val="11.0"/>
      <name val="Calibri"/>
    </font>
    <font>
      <u/>
      <sz val="10.0"/>
      <color rgb="FF0000FF"/>
      <name val="Arial"/>
    </font>
    <font>
      <u/>
      <sz val="10.0"/>
      <color rgb="FF0000FF"/>
      <name val="Arial"/>
    </font>
    <font>
      <u/>
      <sz val="10.0"/>
      <color rgb="FF0000FF"/>
      <name val="Arial"/>
    </font>
    <font>
      <u/>
      <sz val="10.0"/>
      <color rgb="FF0563C1"/>
      <name val="Arial"/>
    </font>
    <font/>
  </fonts>
  <fills count="3">
    <fill>
      <patternFill patternType="none"/>
    </fill>
    <fill>
      <patternFill patternType="lightGray"/>
    </fill>
    <fill>
      <patternFill patternType="solid">
        <fgColor rgb="FFFFFF00"/>
        <bgColor rgb="FFFFFF00"/>
      </patternFill>
    </fill>
  </fills>
  <borders count="1">
    <border>
      <left/>
      <right/>
      <top/>
      <bottom/>
    </border>
  </borders>
  <cellStyleXfs count="1">
    <xf borderId="0" fillId="0" fontId="0" numFmtId="0" applyAlignment="1" applyFont="1"/>
  </cellStyleXfs>
  <cellXfs count="43">
    <xf borderId="0" fillId="0" fontId="0" numFmtId="0" xfId="0" applyAlignment="1" applyFont="1">
      <alignment/>
    </xf>
    <xf borderId="0" fillId="0" fontId="1" numFmtId="0" xfId="0" applyFont="1"/>
    <xf borderId="0" fillId="0" fontId="2" numFmtId="0" xfId="0" applyAlignment="1" applyFont="1">
      <alignment/>
    </xf>
    <xf borderId="0" fillId="0" fontId="3" numFmtId="0" xfId="0" applyAlignment="1" applyFont="1">
      <alignment/>
    </xf>
    <xf borderId="0" fillId="0" fontId="0" numFmtId="0" xfId="0" applyFont="1"/>
    <xf borderId="0" fillId="0" fontId="3" numFmtId="0" xfId="0" applyAlignment="1" applyFont="1">
      <alignment/>
    </xf>
    <xf borderId="0" fillId="0" fontId="0" numFmtId="0" xfId="0" applyAlignment="1" applyFont="1">
      <alignment horizontal="right"/>
    </xf>
    <xf borderId="0" fillId="0" fontId="2" numFmtId="0" xfId="0" applyAlignment="1" applyFont="1">
      <alignment/>
    </xf>
    <xf borderId="0" fillId="0" fontId="4" numFmtId="0" xfId="0" applyFont="1"/>
    <xf borderId="0" fillId="0" fontId="1" numFmtId="15" xfId="0" applyFont="1" applyNumberFormat="1"/>
    <xf borderId="0" fillId="0" fontId="1" numFmtId="3" xfId="0" applyFont="1" applyNumberFormat="1"/>
    <xf borderId="0" fillId="0" fontId="1" numFmtId="15" xfId="0" applyAlignment="1" applyFont="1" applyNumberFormat="1">
      <alignment horizontal="right"/>
    </xf>
    <xf borderId="0" fillId="0" fontId="4" numFmtId="0" xfId="0" applyAlignment="1" applyFont="1">
      <alignment horizontal="right"/>
    </xf>
    <xf borderId="0" fillId="0" fontId="1" numFmtId="3" xfId="0" applyAlignment="1" applyFont="1" applyNumberFormat="1">
      <alignment/>
    </xf>
    <xf borderId="0" fillId="0" fontId="5" numFmtId="0" xfId="0" applyFont="1"/>
    <xf borderId="0" fillId="0" fontId="0" numFmtId="17" xfId="0" applyFont="1" applyNumberFormat="1"/>
    <xf borderId="0" fillId="0" fontId="0" numFmtId="164" xfId="0" applyFont="1" applyNumberFormat="1"/>
    <xf borderId="0" fillId="0" fontId="1" numFmtId="165" xfId="0" applyFont="1" applyNumberFormat="1"/>
    <xf borderId="0" fillId="0" fontId="1" numFmtId="4" xfId="0" applyFont="1" applyNumberFormat="1"/>
    <xf borderId="0" fillId="2" fontId="0" numFmtId="165" xfId="0" applyBorder="1" applyFill="1" applyFont="1" applyNumberFormat="1"/>
    <xf borderId="0" fillId="0" fontId="0" numFmtId="165" xfId="0" applyFont="1" applyNumberFormat="1"/>
    <xf borderId="0" fillId="0" fontId="6" numFmtId="165" xfId="0" applyFont="1" applyNumberFormat="1"/>
    <xf borderId="0" fillId="0" fontId="1" numFmtId="166" xfId="0" applyFont="1" applyNumberFormat="1"/>
    <xf borderId="0" fillId="0" fontId="0" numFmtId="0" xfId="0" applyFont="1"/>
    <xf borderId="0" fillId="2" fontId="0" numFmtId="0" xfId="0" applyBorder="1" applyFont="1"/>
    <xf borderId="0" fillId="0" fontId="1" numFmtId="164" xfId="0" applyFont="1" applyNumberFormat="1"/>
    <xf borderId="0" fillId="0" fontId="7" numFmtId="15" xfId="0" applyFont="1" applyNumberFormat="1"/>
    <xf borderId="0" fillId="0" fontId="8" numFmtId="0" xfId="0" applyFont="1"/>
    <xf borderId="0" fillId="0" fontId="1" numFmtId="167" xfId="0" applyFont="1" applyNumberFormat="1"/>
    <xf borderId="0" fillId="0" fontId="9" numFmtId="4" xfId="0" applyFont="1" applyNumberFormat="1"/>
    <xf borderId="0" fillId="0" fontId="0" numFmtId="3" xfId="0" applyFont="1" applyNumberFormat="1"/>
    <xf borderId="0" fillId="0" fontId="1" numFmtId="0" xfId="0" applyAlignment="1" applyFont="1">
      <alignment/>
    </xf>
    <xf borderId="0" fillId="0" fontId="0" numFmtId="0" xfId="0" applyAlignment="1" applyFont="1">
      <alignment/>
    </xf>
    <xf borderId="0" fillId="0" fontId="1" numFmtId="10" xfId="0" applyFont="1" applyNumberFormat="1"/>
    <xf borderId="0" fillId="0" fontId="9" numFmtId="3" xfId="0" applyFont="1" applyNumberFormat="1"/>
    <xf borderId="0" fillId="0" fontId="1" numFmtId="168" xfId="0" applyFont="1" applyNumberFormat="1"/>
    <xf borderId="0" fillId="0" fontId="0" numFmtId="0" xfId="0" applyAlignment="1" applyFont="1">
      <alignment/>
    </xf>
    <xf borderId="0" fillId="2" fontId="1" numFmtId="0" xfId="0" applyBorder="1" applyFont="1"/>
    <xf borderId="0" fillId="0" fontId="1" numFmtId="169" xfId="0" applyFont="1" applyNumberFormat="1"/>
    <xf borderId="0" fillId="0" fontId="9" numFmtId="3" xfId="0" applyAlignment="1" applyFont="1" applyNumberFormat="1">
      <alignment horizontal="right"/>
    </xf>
    <xf borderId="0" fillId="0" fontId="1" numFmtId="170" xfId="0" applyFont="1" applyNumberFormat="1"/>
    <xf borderId="0" fillId="0" fontId="9" numFmtId="0" xfId="0" applyAlignment="1" applyFont="1">
      <alignment/>
    </xf>
    <xf borderId="0" fillId="0" fontId="1" numFmtId="17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6" width="14.43"/>
  </cols>
  <sheetData>
    <row r="1" ht="15.75" customHeight="1">
      <c r="A1" s="2" t="s">
        <v>1</v>
      </c>
      <c r="B1" s="3"/>
      <c r="C1" s="3"/>
      <c r="D1" s="3"/>
    </row>
    <row r="2" ht="15.75" customHeight="1">
      <c r="A2" s="2" t="s">
        <v>4</v>
      </c>
      <c r="B2" s="3" t="s">
        <v>5</v>
      </c>
      <c r="C2" s="3"/>
      <c r="D2" s="3"/>
    </row>
    <row r="3" ht="15.75" customHeight="1">
      <c r="A3" s="3"/>
      <c r="B3" s="5" t="s">
        <v>6</v>
      </c>
      <c r="C3" s="3"/>
      <c r="D3" s="3"/>
    </row>
    <row r="4" ht="15.75" customHeight="1">
      <c r="A4" s="3"/>
      <c r="B4" s="5" t="s">
        <v>10</v>
      </c>
      <c r="C4" s="3"/>
      <c r="D4" s="3"/>
    </row>
    <row r="5" ht="15.75" customHeight="1">
      <c r="A5" s="3"/>
      <c r="B5" s="5" t="s">
        <v>11</v>
      </c>
      <c r="C5" s="3"/>
      <c r="D5" s="3"/>
    </row>
    <row r="6" ht="15.75" customHeight="1">
      <c r="A6" s="3"/>
      <c r="B6" s="3"/>
      <c r="C6" s="3"/>
      <c r="D6" s="3"/>
    </row>
    <row r="7" ht="15.75" customHeight="1">
      <c r="A7" s="7" t="s">
        <v>12</v>
      </c>
      <c r="B7" s="3"/>
      <c r="C7" s="3"/>
      <c r="D7" s="3"/>
    </row>
    <row r="8" ht="15.75" customHeight="1">
      <c r="A8" s="3" t="s">
        <v>16</v>
      </c>
      <c r="B8" s="3"/>
      <c r="C8" s="3"/>
      <c r="D8" s="3"/>
    </row>
    <row r="9" ht="15.75" customHeight="1">
      <c r="A9" s="3"/>
      <c r="B9" s="3"/>
      <c r="C9" s="3"/>
      <c r="D9" s="3"/>
    </row>
    <row r="10" ht="15.75" customHeight="1">
      <c r="A10" s="3" t="s">
        <v>17</v>
      </c>
      <c r="B10" s="3"/>
      <c r="C10" s="3"/>
      <c r="D10" s="3"/>
    </row>
    <row r="11" ht="15.75" customHeight="1">
      <c r="A11" s="3"/>
      <c r="B11" s="3"/>
      <c r="C11" s="3"/>
      <c r="D11" s="3"/>
    </row>
    <row r="12" ht="15.75" customHeight="1">
      <c r="A12" s="3" t="s">
        <v>18</v>
      </c>
      <c r="B12" s="3"/>
      <c r="C12" s="3"/>
      <c r="D12" s="3"/>
    </row>
    <row r="13" ht="15.75" customHeight="1">
      <c r="A13" s="3" t="s">
        <v>22</v>
      </c>
      <c r="B13" s="3"/>
      <c r="C13" s="3"/>
      <c r="D13" s="3"/>
    </row>
    <row r="14" ht="15.75" customHeight="1">
      <c r="A14" s="3" t="s">
        <v>24</v>
      </c>
      <c r="B14" s="3"/>
      <c r="C14" s="3"/>
      <c r="D14" s="3"/>
    </row>
    <row r="15" ht="15.75" customHeight="1">
      <c r="A15" s="3"/>
      <c r="B15" s="3"/>
      <c r="C15" s="3"/>
      <c r="D15" s="3"/>
    </row>
    <row r="16" ht="15.75" customHeight="1">
      <c r="A16" s="3" t="s">
        <v>25</v>
      </c>
      <c r="B16" s="3"/>
      <c r="C16" s="3"/>
      <c r="D16" s="3"/>
    </row>
    <row r="17" ht="15.75" customHeight="1">
      <c r="A17" s="3"/>
      <c r="B17" s="3"/>
      <c r="C17" s="3"/>
      <c r="D17" s="3"/>
    </row>
    <row r="18" ht="15.75" customHeight="1">
      <c r="A18" s="3" t="s">
        <v>26</v>
      </c>
      <c r="B18" s="3"/>
      <c r="C18" s="3"/>
      <c r="D18" s="3"/>
    </row>
    <row r="19" ht="15.75" customHeight="1">
      <c r="A19" s="3"/>
      <c r="B19" s="3"/>
      <c r="C19" s="3"/>
      <c r="D19" s="3"/>
    </row>
    <row r="20" ht="15.75" customHeight="1">
      <c r="A20" s="3" t="s">
        <v>30</v>
      </c>
      <c r="B20" s="3"/>
      <c r="C20" s="3"/>
      <c r="D20" s="3"/>
    </row>
    <row r="21" ht="15.75" customHeight="1">
      <c r="A21" s="3"/>
      <c r="B21" s="3"/>
      <c r="C21" s="3"/>
      <c r="D21" s="3"/>
    </row>
    <row r="22" ht="15.75" customHeight="1">
      <c r="A22" s="3" t="s">
        <v>31</v>
      </c>
      <c r="B22" s="3"/>
      <c r="C22" s="3"/>
      <c r="D22" s="3"/>
    </row>
    <row r="23" ht="15.75" customHeight="1">
      <c r="A23" s="3"/>
      <c r="B23" s="3"/>
      <c r="C23" s="3"/>
      <c r="D23" s="3"/>
    </row>
    <row r="24" ht="15.75" customHeight="1">
      <c r="A24" s="3" t="s">
        <v>32</v>
      </c>
      <c r="B24" s="3"/>
      <c r="C24" s="3"/>
      <c r="D24" s="3"/>
    </row>
    <row r="25" ht="15.75" customHeight="1">
      <c r="A25" s="3" t="s">
        <v>33</v>
      </c>
      <c r="B25" s="3"/>
      <c r="C25" s="3"/>
      <c r="D25" s="3"/>
    </row>
    <row r="26" ht="15.75" customHeight="1">
      <c r="A26" s="3" t="s">
        <v>36</v>
      </c>
      <c r="B26" s="3"/>
      <c r="C26" s="3"/>
      <c r="D26" s="3"/>
    </row>
    <row r="27" ht="15.75" customHeight="1">
      <c r="A27" s="3"/>
      <c r="B27" s="3"/>
      <c r="C27" s="3"/>
      <c r="D27" s="3"/>
    </row>
    <row r="28" ht="15.75" customHeight="1">
      <c r="A28" s="3"/>
      <c r="B28" s="3"/>
      <c r="C28" s="3"/>
      <c r="D28" s="3"/>
    </row>
    <row r="29" ht="15.75" customHeight="1">
      <c r="A29" s="3"/>
      <c r="B29" s="3"/>
      <c r="C29" s="3"/>
      <c r="D29" s="3"/>
    </row>
    <row r="30" ht="15.75" customHeight="1">
      <c r="A30" s="3"/>
      <c r="B30" s="3"/>
      <c r="C30" s="3"/>
      <c r="D30" s="3"/>
    </row>
    <row r="31" ht="15.75" customHeight="1">
      <c r="A31" s="3"/>
      <c r="B31" s="3"/>
      <c r="C31" s="3"/>
      <c r="D31" s="3"/>
    </row>
    <row r="32" ht="15.75" customHeight="1">
      <c r="A32" s="3"/>
      <c r="B32" s="3"/>
      <c r="C32" s="3"/>
      <c r="D32" s="3"/>
    </row>
    <row r="33" ht="15.75" customHeight="1">
      <c r="A33" s="3"/>
      <c r="B33" s="3"/>
      <c r="C33" s="3"/>
      <c r="D33" s="3"/>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6.0"/>
    <col customWidth="1" min="2" max="2" width="65.29"/>
    <col customWidth="1" min="3" max="26" width="14.43"/>
  </cols>
  <sheetData>
    <row r="1" ht="15.75" customHeight="1">
      <c r="A1" s="1" t="s">
        <v>0</v>
      </c>
      <c r="B1" s="4" t="s">
        <v>3</v>
      </c>
      <c r="C1" s="1" t="s">
        <v>473</v>
      </c>
      <c r="D1" s="4">
        <v>2004.0</v>
      </c>
      <c r="E1" s="4">
        <v>2005.0</v>
      </c>
      <c r="F1" s="4">
        <v>2006.0</v>
      </c>
      <c r="G1" s="4">
        <v>2007.0</v>
      </c>
      <c r="H1" s="4">
        <v>2008.0</v>
      </c>
      <c r="I1" s="4">
        <v>2009.0</v>
      </c>
      <c r="J1" s="4">
        <v>2010.0</v>
      </c>
      <c r="K1" s="4">
        <v>2011.0</v>
      </c>
      <c r="L1" s="4">
        <v>2012.0</v>
      </c>
      <c r="M1" s="4">
        <v>2013.0</v>
      </c>
      <c r="N1" s="4">
        <v>2014.0</v>
      </c>
      <c r="O1" s="1" t="s">
        <v>13</v>
      </c>
      <c r="P1" s="4" t="s">
        <v>14</v>
      </c>
      <c r="Q1" s="4" t="s">
        <v>15</v>
      </c>
    </row>
    <row r="2" ht="15.75" customHeight="1">
      <c r="A2" s="1" t="s">
        <v>5</v>
      </c>
      <c r="B2" s="4" t="s">
        <v>709</v>
      </c>
      <c r="C2" s="1" t="s">
        <v>50</v>
      </c>
      <c r="D2" s="4">
        <v>63.14704</v>
      </c>
      <c r="E2" s="4">
        <v>60.58673</v>
      </c>
      <c r="F2" s="4">
        <v>59.92101290630838</v>
      </c>
      <c r="G2" s="4">
        <v>60.096017</v>
      </c>
      <c r="H2" s="4">
        <v>57.32715</v>
      </c>
      <c r="I2" s="4">
        <v>51.310577</v>
      </c>
      <c r="J2" s="4">
        <v>49.620999999999995</v>
      </c>
      <c r="K2" s="4">
        <v>44.95</v>
      </c>
      <c r="L2" s="4">
        <v>43.4</v>
      </c>
      <c r="M2" s="4">
        <v>39.06</v>
      </c>
      <c r="N2" s="4">
        <v>39.259</v>
      </c>
      <c r="O2" s="4" t="s">
        <v>710</v>
      </c>
      <c r="P2" s="4" t="s">
        <v>711</v>
      </c>
      <c r="Q2" s="4" t="s">
        <v>712</v>
      </c>
    </row>
    <row r="3" ht="15.75" customHeight="1">
      <c r="A3" s="1" t="s">
        <v>5</v>
      </c>
      <c r="B3" s="1" t="s">
        <v>713</v>
      </c>
      <c r="C3" s="1" t="s">
        <v>50</v>
      </c>
      <c r="D3" s="4">
        <v>34.50471</v>
      </c>
      <c r="E3" s="4">
        <v>38.164</v>
      </c>
      <c r="F3" s="4">
        <v>37.677699868833805</v>
      </c>
      <c r="G3" s="4">
        <v>37.704392</v>
      </c>
      <c r="H3" s="4">
        <v>30.142285</v>
      </c>
      <c r="I3" s="4">
        <v>26.060280000000002</v>
      </c>
      <c r="J3" s="4">
        <v>25.380999999999997</v>
      </c>
      <c r="K3" s="4">
        <v>20.87</v>
      </c>
      <c r="L3" s="4">
        <v>21.6</v>
      </c>
      <c r="M3" s="4">
        <v>18.8</v>
      </c>
      <c r="N3" s="4">
        <v>17.264</v>
      </c>
      <c r="O3" s="4" t="s">
        <v>710</v>
      </c>
      <c r="P3" s="4" t="s">
        <v>711</v>
      </c>
      <c r="Q3" s="4" t="s">
        <v>714</v>
      </c>
    </row>
    <row r="4" ht="15.75" customHeight="1">
      <c r="A4" s="1" t="s">
        <v>5</v>
      </c>
      <c r="B4" s="1" t="s">
        <v>715</v>
      </c>
      <c r="C4" s="1" t="s">
        <v>50</v>
      </c>
      <c r="D4" s="4">
        <v>13.66</v>
      </c>
      <c r="E4" s="4">
        <v>20.38</v>
      </c>
      <c r="F4" s="4">
        <v>17.9</v>
      </c>
      <c r="G4" s="4">
        <v>13.9</v>
      </c>
      <c r="H4" s="4">
        <v>11.91</v>
      </c>
      <c r="I4" s="4">
        <v>11.92</v>
      </c>
      <c r="K4" s="4">
        <v>7.96</v>
      </c>
      <c r="L4" s="4">
        <v>9.07</v>
      </c>
      <c r="M4" s="4">
        <v>7.7</v>
      </c>
      <c r="O4" s="4" t="s">
        <v>716</v>
      </c>
      <c r="P4" s="4" t="s">
        <v>717</v>
      </c>
      <c r="Q4" s="4" t="s">
        <v>718</v>
      </c>
    </row>
    <row r="5" ht="15.75" customHeight="1">
      <c r="A5" s="1" t="s">
        <v>5</v>
      </c>
      <c r="B5" s="1" t="s">
        <v>719</v>
      </c>
      <c r="C5" s="1" t="s">
        <v>720</v>
      </c>
      <c r="E5" s="4">
        <v>0.6</v>
      </c>
      <c r="F5" s="4">
        <v>0.59</v>
      </c>
      <c r="G5" s="4">
        <v>0.56442</v>
      </c>
      <c r="H5" s="4">
        <v>0.52</v>
      </c>
      <c r="I5" s="4">
        <v>0.50186</v>
      </c>
      <c r="K5" s="4">
        <v>0.46495</v>
      </c>
      <c r="L5" s="4">
        <v>0.4716</v>
      </c>
      <c r="M5" s="4">
        <v>0.47701</v>
      </c>
      <c r="N5" s="4">
        <v>0.4854</v>
      </c>
      <c r="O5" s="4" t="s">
        <v>710</v>
      </c>
      <c r="P5" s="4" t="s">
        <v>717</v>
      </c>
    </row>
    <row r="6" ht="15.75" customHeight="1">
      <c r="A6" s="1" t="s">
        <v>5</v>
      </c>
      <c r="B6" s="4" t="s">
        <v>721</v>
      </c>
      <c r="C6" s="4" t="s">
        <v>110</v>
      </c>
      <c r="O6" s="4" t="s">
        <v>722</v>
      </c>
    </row>
    <row r="7" ht="15.75" customHeight="1">
      <c r="A7" s="1" t="s">
        <v>5</v>
      </c>
      <c r="B7" s="4" t="s">
        <v>723</v>
      </c>
      <c r="C7" s="4" t="s">
        <v>110</v>
      </c>
      <c r="O7" s="4" t="s">
        <v>724</v>
      </c>
    </row>
    <row r="8" ht="15.75" customHeight="1">
      <c r="A8" s="1" t="s">
        <v>6</v>
      </c>
      <c r="B8" s="4" t="s">
        <v>709</v>
      </c>
      <c r="C8" s="1" t="s">
        <v>50</v>
      </c>
      <c r="D8" s="1">
        <v>47.7</v>
      </c>
      <c r="E8" s="1">
        <v>45.2</v>
      </c>
      <c r="F8" s="1"/>
      <c r="G8" s="1"/>
      <c r="H8" s="1">
        <v>42.2</v>
      </c>
      <c r="I8" s="1">
        <v>40.4</v>
      </c>
      <c r="J8" s="1">
        <v>37.3</v>
      </c>
      <c r="K8" s="1">
        <v>34.2</v>
      </c>
      <c r="L8" s="1">
        <v>32.9</v>
      </c>
      <c r="M8" s="1">
        <v>30.7</v>
      </c>
      <c r="N8" s="1"/>
      <c r="O8" s="1" t="s">
        <v>34</v>
      </c>
      <c r="P8" s="14" t="str">
        <f>HYPERLINK("http://estadisticas.cepal.org/cepalstat/WEB_CEPALSTAT/estadisticasIndicadores.asp?idioma=e","http://estadisticas.cepal.org/cepalstat/WEB_CEPALSTAT/estadisticasIndicadores.asp?idioma=e")</f>
        <v>http://estadisticas.cepal.org/cepalstat/WEB_CEPALSTAT/estadisticasIndicadores.asp?idioma=e</v>
      </c>
      <c r="Q8" s="1" t="s">
        <v>725</v>
      </c>
    </row>
    <row r="9" ht="15.75" customHeight="1">
      <c r="A9" s="1" t="s">
        <v>6</v>
      </c>
      <c r="B9" s="1" t="s">
        <v>713</v>
      </c>
      <c r="C9" s="1" t="s">
        <v>50</v>
      </c>
      <c r="D9" s="1">
        <v>4.2</v>
      </c>
      <c r="E9" s="1">
        <v>3.7</v>
      </c>
      <c r="F9" s="1">
        <v>9.6</v>
      </c>
      <c r="G9" s="1">
        <v>7.5</v>
      </c>
      <c r="H9" s="1">
        <v>4.5</v>
      </c>
      <c r="I9" s="1">
        <v>3.8</v>
      </c>
      <c r="J9" s="1">
        <v>3.0</v>
      </c>
      <c r="K9" s="1">
        <v>2.5</v>
      </c>
      <c r="L9" s="1">
        <v>2.9</v>
      </c>
      <c r="M9" s="1">
        <v>2.5</v>
      </c>
      <c r="N9" s="1"/>
      <c r="O9" s="1" t="s">
        <v>716</v>
      </c>
      <c r="P9" s="14" t="str">
        <f>HYPERLINK("http://datos.bancomundial.org/indicador/SI.POV.GAPS/countries/CO?display=default","http://datos.bancomundial.org/indicador/SI.POV.GAPS/countries/CO?display=default")</f>
        <v>http://datos.bancomundial.org/indicador/SI.POV.GAPS/countries/CO?display=default</v>
      </c>
    </row>
    <row r="10" ht="15.75" customHeight="1">
      <c r="A10" s="1" t="s">
        <v>6</v>
      </c>
      <c r="B10" s="1" t="s">
        <v>715</v>
      </c>
      <c r="C10" s="1" t="s">
        <v>50</v>
      </c>
      <c r="D10" s="1">
        <v>9.9</v>
      </c>
      <c r="E10" s="1">
        <v>8.7</v>
      </c>
      <c r="F10" s="1">
        <v>16.9</v>
      </c>
      <c r="G10" s="1">
        <v>14.0</v>
      </c>
      <c r="H10" s="1">
        <v>9.2</v>
      </c>
      <c r="I10" s="1">
        <v>8.0</v>
      </c>
      <c r="J10" s="1">
        <v>6.7</v>
      </c>
      <c r="K10" s="1">
        <v>5.7</v>
      </c>
      <c r="L10" s="1">
        <v>6.2</v>
      </c>
      <c r="M10" s="1">
        <v>5.3</v>
      </c>
      <c r="N10" s="1"/>
      <c r="O10" s="1" t="s">
        <v>716</v>
      </c>
      <c r="P10" s="14" t="str">
        <f>HYPERLINK("http://datos.bancomundial.org/indicador/SI.POV.GAP2/countries/CO?display=default","http://datos.bancomundial.org/indicador/SI.POV.GAP2/countries/CO?display=default")</f>
        <v>http://datos.bancomundial.org/indicador/SI.POV.GAP2/countries/CO?display=default</v>
      </c>
    </row>
    <row r="11" ht="15.75" customHeight="1">
      <c r="A11" s="1" t="s">
        <v>6</v>
      </c>
      <c r="B11" s="1" t="s">
        <v>719</v>
      </c>
      <c r="C11" s="1" t="s">
        <v>720</v>
      </c>
      <c r="D11" s="1">
        <v>0.553</v>
      </c>
      <c r="E11" s="1">
        <v>0.551</v>
      </c>
      <c r="F11" s="1"/>
      <c r="G11" s="1"/>
      <c r="H11" s="1">
        <v>0.562</v>
      </c>
      <c r="I11" s="1">
        <v>0.553</v>
      </c>
      <c r="J11" s="1">
        <v>0.557</v>
      </c>
      <c r="K11" s="1">
        <v>0.545</v>
      </c>
      <c r="L11" s="1">
        <v>0.536</v>
      </c>
      <c r="M11" s="1">
        <v>0.536</v>
      </c>
      <c r="N11" s="1"/>
      <c r="O11" s="1" t="s">
        <v>34</v>
      </c>
      <c r="P11" s="14" t="str">
        <f>HYPERLINK("http://estadisticas.cepal.org/cepalstat/WEB_CEPALSTAT/estadisticasIndicadores.asp?idioma=e","http://estadisticas.cepal.org/cepalstat/WEB_CEPALSTAT/estadisticasIndicadores.asp?idioma=e")</f>
        <v>http://estadisticas.cepal.org/cepalstat/WEB_CEPALSTAT/estadisticasIndicadores.asp?idioma=e</v>
      </c>
    </row>
    <row r="12" ht="15.75" customHeight="1">
      <c r="A12" s="1" t="s">
        <v>6</v>
      </c>
      <c r="B12" s="4" t="s">
        <v>721</v>
      </c>
      <c r="C12" s="4" t="s">
        <v>110</v>
      </c>
      <c r="D12" s="1">
        <v>1.0</v>
      </c>
      <c r="E12" s="1">
        <v>3.0</v>
      </c>
      <c r="F12" s="1">
        <v>16.0</v>
      </c>
      <c r="G12" s="1">
        <v>25.0</v>
      </c>
      <c r="H12" s="1">
        <v>22.0</v>
      </c>
      <c r="I12" s="1">
        <v>36.0</v>
      </c>
      <c r="J12" s="1">
        <v>58.0</v>
      </c>
      <c r="K12" s="1">
        <v>68.0</v>
      </c>
      <c r="L12" s="1">
        <v>15.0</v>
      </c>
      <c r="O12" s="1" t="s">
        <v>726</v>
      </c>
      <c r="P12" s="1" t="s">
        <v>727</v>
      </c>
      <c r="Q12" s="1" t="s">
        <v>728</v>
      </c>
    </row>
    <row r="13" ht="15.75" customHeight="1">
      <c r="A13" s="1" t="s">
        <v>6</v>
      </c>
      <c r="B13" s="4" t="s">
        <v>723</v>
      </c>
      <c r="C13" s="4" t="s">
        <v>110</v>
      </c>
      <c r="L13" s="1">
        <v>109.0</v>
      </c>
      <c r="M13" s="1">
        <v>86.0</v>
      </c>
      <c r="N13" s="1">
        <v>100.0</v>
      </c>
      <c r="O13" s="1" t="s">
        <v>729</v>
      </c>
      <c r="P13" s="14" t="str">
        <f>HYPERLINK("http://www.anla.gov.co/audiencia-publica-rendicion-cuentas-autoridad-nacional-licencias-ambientales-anla-vigencia-2012","http://www.anla.gov.co/audiencia-publica-rendicion-cuentas-autoridad-nacional-licencias-ambientales-anla-vigencia-2012")</f>
        <v>http://www.anla.gov.co/audiencia-publica-rendicion-cuentas-autoridad-nacional-licencias-ambientales-anla-vigencia-2012</v>
      </c>
      <c r="Q13" s="1" t="s">
        <v>730</v>
      </c>
    </row>
    <row r="14" ht="15.75" customHeight="1">
      <c r="A14" s="1" t="s">
        <v>10</v>
      </c>
      <c r="B14" s="4" t="s">
        <v>709</v>
      </c>
      <c r="C14" s="1" t="s">
        <v>50</v>
      </c>
      <c r="D14" s="18">
        <v>51.1</v>
      </c>
      <c r="E14" s="18">
        <v>48.199999999999996</v>
      </c>
      <c r="F14" s="18">
        <v>42.9</v>
      </c>
      <c r="G14" s="18">
        <v>42.5</v>
      </c>
      <c r="H14" s="18">
        <v>42.699999999999996</v>
      </c>
      <c r="I14" s="18">
        <v>42.199999999999996</v>
      </c>
      <c r="J14" s="18">
        <v>39.1</v>
      </c>
      <c r="K14" s="18">
        <v>35.4</v>
      </c>
      <c r="L14" s="18"/>
      <c r="M14" s="18">
        <v>33.6</v>
      </c>
      <c r="N14" s="33"/>
      <c r="O14" s="4" t="s">
        <v>34</v>
      </c>
      <c r="P14" s="4" t="s">
        <v>35</v>
      </c>
    </row>
    <row r="15" ht="15.75" customHeight="1">
      <c r="A15" s="1" t="s">
        <v>10</v>
      </c>
      <c r="B15" s="1" t="s">
        <v>713</v>
      </c>
      <c r="C15" s="1" t="s">
        <v>50</v>
      </c>
      <c r="D15" s="18">
        <v>10.45</v>
      </c>
      <c r="E15" s="18">
        <v>9.16</v>
      </c>
      <c r="F15" s="18">
        <v>6.12</v>
      </c>
      <c r="G15" s="18">
        <v>6.94</v>
      </c>
      <c r="H15" s="18">
        <v>6.260000000000001</v>
      </c>
      <c r="I15" s="18">
        <v>6.03</v>
      </c>
      <c r="J15" s="18">
        <v>4.58</v>
      </c>
      <c r="K15" s="18">
        <v>4.04</v>
      </c>
      <c r="L15" s="18">
        <v>3.95</v>
      </c>
      <c r="M15" s="29"/>
      <c r="O15" s="4" t="s">
        <v>716</v>
      </c>
    </row>
    <row r="16" ht="15.75" customHeight="1">
      <c r="A16" s="1" t="s">
        <v>10</v>
      </c>
      <c r="B16" s="1" t="s">
        <v>715</v>
      </c>
      <c r="C16" s="1" t="s">
        <v>50</v>
      </c>
      <c r="D16" s="18">
        <v>21.08</v>
      </c>
      <c r="E16" s="18">
        <v>18.7</v>
      </c>
      <c r="F16" s="18">
        <v>13.69</v>
      </c>
      <c r="G16" s="18">
        <v>14.000000000000002</v>
      </c>
      <c r="H16" s="18">
        <v>12.709999999999999</v>
      </c>
      <c r="I16" s="18">
        <v>13.07</v>
      </c>
      <c r="J16" s="18">
        <v>10.57</v>
      </c>
      <c r="K16" s="18">
        <v>9.030000000000001</v>
      </c>
      <c r="L16" s="18">
        <v>8.44</v>
      </c>
      <c r="M16" s="29"/>
      <c r="O16" s="4" t="s">
        <v>716</v>
      </c>
    </row>
    <row r="17" ht="15.75" customHeight="1">
      <c r="A17" s="1" t="s">
        <v>10</v>
      </c>
      <c r="B17" s="1" t="s">
        <v>719</v>
      </c>
      <c r="C17" s="1" t="s">
        <v>720</v>
      </c>
      <c r="D17" s="4">
        <v>0.513</v>
      </c>
      <c r="E17" s="4">
        <v>0.531</v>
      </c>
      <c r="F17" s="4">
        <v>0.527</v>
      </c>
      <c r="G17" s="4">
        <v>0.54</v>
      </c>
      <c r="H17" s="4">
        <v>0.504</v>
      </c>
      <c r="I17" s="4">
        <v>0.5</v>
      </c>
      <c r="J17" s="4">
        <v>0.495</v>
      </c>
      <c r="K17" s="4">
        <v>0.46</v>
      </c>
      <c r="L17" s="4"/>
      <c r="M17" s="4">
        <v>0.477</v>
      </c>
      <c r="O17" s="4" t="s">
        <v>34</v>
      </c>
      <c r="P17" s="4" t="s">
        <v>35</v>
      </c>
    </row>
    <row r="18" ht="15.75" customHeight="1">
      <c r="A18" s="1" t="s">
        <v>10</v>
      </c>
      <c r="B18" s="4" t="s">
        <v>721</v>
      </c>
      <c r="C18" s="4" t="s">
        <v>110</v>
      </c>
      <c r="D18" s="4">
        <v>7.0</v>
      </c>
      <c r="E18" s="4">
        <v>6.0</v>
      </c>
      <c r="F18" s="4">
        <v>7.0</v>
      </c>
      <c r="G18" s="4">
        <v>5.0</v>
      </c>
      <c r="H18" s="4">
        <v>12.0</v>
      </c>
      <c r="I18" s="4">
        <v>83.0</v>
      </c>
      <c r="J18" s="4">
        <v>87.0</v>
      </c>
      <c r="K18" s="4">
        <v>109.0</v>
      </c>
      <c r="L18" s="4">
        <v>144.0</v>
      </c>
      <c r="M18" s="4">
        <v>71.0</v>
      </c>
      <c r="N18" s="4">
        <v>45.0</v>
      </c>
      <c r="O18" s="4" t="s">
        <v>731</v>
      </c>
      <c r="P18" s="4" t="s">
        <v>732</v>
      </c>
    </row>
    <row r="19" ht="15.75" customHeight="1">
      <c r="A19" s="1" t="s">
        <v>10</v>
      </c>
      <c r="B19" s="4" t="s">
        <v>723</v>
      </c>
      <c r="C19" s="4" t="s">
        <v>110</v>
      </c>
    </row>
    <row r="20" ht="15.75" customHeight="1">
      <c r="A20" s="1" t="s">
        <v>11</v>
      </c>
      <c r="B20" s="4" t="s">
        <v>709</v>
      </c>
      <c r="C20" s="1" t="s">
        <v>50</v>
      </c>
      <c r="G20" s="28">
        <v>45.2</v>
      </c>
      <c r="H20" s="28">
        <v>40.4</v>
      </c>
      <c r="I20" s="28">
        <v>37.1</v>
      </c>
      <c r="J20" s="28">
        <v>34.3</v>
      </c>
      <c r="K20" s="28">
        <v>27.9</v>
      </c>
      <c r="L20" s="28">
        <v>25.8</v>
      </c>
      <c r="M20" s="28">
        <v>24.0</v>
      </c>
      <c r="O20" s="4" t="s">
        <v>34</v>
      </c>
      <c r="P20" s="14" t="str">
        <f>HYPERLINK("http://estadisticas.cepal.org/cepalstat/WEB_CEPALSTAT/estadisticasIndicadores.asp?idioma=e","http://estadisticas.cepal.org/cepalstat/WEB_CEPALSTAT/estadisticasIndicadores.asp?idioma=e")</f>
        <v>http://estadisticas.cepal.org/cepalstat/WEB_CEPALSTAT/estadisticasIndicadores.asp?idioma=e</v>
      </c>
    </row>
    <row r="21" ht="15.75" customHeight="1">
      <c r="A21" s="1" t="s">
        <v>11</v>
      </c>
      <c r="B21" s="1" t="s">
        <v>713</v>
      </c>
      <c r="C21" s="1" t="s">
        <v>50</v>
      </c>
      <c r="D21" s="28">
        <v>12.099795594119763</v>
      </c>
      <c r="E21" s="28">
        <v>14.125109207014198</v>
      </c>
      <c r="F21" s="28">
        <v>12.52238017674302</v>
      </c>
      <c r="G21" s="28">
        <v>9.896521966320156</v>
      </c>
      <c r="H21" s="28">
        <v>8.030152033821045</v>
      </c>
      <c r="I21" s="28">
        <v>6.206562039432151</v>
      </c>
      <c r="J21" s="28">
        <v>4.766177461672784</v>
      </c>
      <c r="K21" s="28">
        <v>4.368295569362132</v>
      </c>
      <c r="L21" s="28">
        <v>3.9789423758954614</v>
      </c>
      <c r="M21" s="28">
        <v>3.598833336752225</v>
      </c>
      <c r="O21" s="4" t="s">
        <v>716</v>
      </c>
      <c r="P21" s="4" t="s">
        <v>733</v>
      </c>
    </row>
    <row r="22" ht="15.75" customHeight="1">
      <c r="A22" s="1" t="s">
        <v>11</v>
      </c>
      <c r="B22" s="1" t="s">
        <v>715</v>
      </c>
      <c r="C22" s="1" t="s">
        <v>50</v>
      </c>
      <c r="D22" s="28">
        <v>25.666233078435862</v>
      </c>
      <c r="E22" s="28">
        <v>27.525853839309715</v>
      </c>
      <c r="F22" s="28">
        <v>23.971413481193782</v>
      </c>
      <c r="G22" s="28">
        <v>20.853385571888904</v>
      </c>
      <c r="H22" s="28">
        <v>17.456852247437055</v>
      </c>
      <c r="I22" s="28">
        <v>15.516405098580377</v>
      </c>
      <c r="J22" s="28">
        <v>12.936767395968985</v>
      </c>
      <c r="K22" s="28">
        <v>11.76079576366728</v>
      </c>
      <c r="L22" s="28">
        <v>10.942091533712519</v>
      </c>
      <c r="M22" s="28">
        <v>9.81500000932425</v>
      </c>
      <c r="O22" s="4" t="s">
        <v>716</v>
      </c>
      <c r="P22" s="4" t="s">
        <v>734</v>
      </c>
    </row>
    <row r="23" ht="12.75" customHeight="1">
      <c r="A23" s="1" t="s">
        <v>11</v>
      </c>
      <c r="B23" s="1" t="s">
        <v>719</v>
      </c>
      <c r="C23" s="1" t="s">
        <v>720</v>
      </c>
      <c r="D23" s="4">
        <v>0.512</v>
      </c>
      <c r="E23" s="4">
        <v>0.518</v>
      </c>
      <c r="F23" s="4">
        <v>0.517</v>
      </c>
      <c r="G23" s="42">
        <v>0.514</v>
      </c>
      <c r="H23" s="42">
        <v>0.476</v>
      </c>
      <c r="I23" s="42">
        <v>0.469</v>
      </c>
      <c r="J23" s="42">
        <v>0.458</v>
      </c>
      <c r="K23" s="42">
        <v>0.452</v>
      </c>
      <c r="L23" s="42">
        <v>0.449</v>
      </c>
      <c r="M23" s="42">
        <v>0.444</v>
      </c>
      <c r="O23" s="4" t="s">
        <v>34</v>
      </c>
      <c r="P23" s="14" t="str">
        <f>HYPERLINK("http://estadisticas.cepal.org/cepalstat/WEB_CEPALSTAT/estadisticasIndicadores.asp?idioma=e","http://estadisticas.cepal.org/cepalstat/WEB_CEPALSTAT/estadisticasIndicadores.asp?idioma=e")</f>
        <v>http://estadisticas.cepal.org/cepalstat/WEB_CEPALSTAT/estadisticasIndicadores.asp?idioma=e</v>
      </c>
    </row>
    <row r="24" ht="12.75" customHeight="1">
      <c r="A24" s="1" t="s">
        <v>11</v>
      </c>
      <c r="B24" s="4" t="s">
        <v>721</v>
      </c>
      <c r="C24" s="4" t="s">
        <v>110</v>
      </c>
      <c r="N24" s="4">
        <v>14.0</v>
      </c>
      <c r="O24" s="4" t="s">
        <v>748</v>
      </c>
      <c r="P24" s="4" t="s">
        <v>749</v>
      </c>
    </row>
    <row r="25" ht="12.75" customHeight="1">
      <c r="A25" s="1" t="s">
        <v>11</v>
      </c>
      <c r="B25" s="4" t="s">
        <v>723</v>
      </c>
      <c r="C25" s="4" t="s">
        <v>110</v>
      </c>
      <c r="D25" s="4">
        <v>20.0</v>
      </c>
      <c r="E25" s="4">
        <v>16.0</v>
      </c>
      <c r="F25" s="4">
        <v>32.0</v>
      </c>
      <c r="G25" s="4">
        <v>31.0</v>
      </c>
      <c r="H25" s="4">
        <v>29.0</v>
      </c>
      <c r="I25" s="4">
        <v>40.0</v>
      </c>
      <c r="J25" s="4">
        <v>59.0</v>
      </c>
      <c r="K25" s="4">
        <v>41.0</v>
      </c>
      <c r="L25" s="4">
        <v>42.0</v>
      </c>
      <c r="M25" s="4">
        <v>46.0</v>
      </c>
      <c r="N25" s="4">
        <v>49.0</v>
      </c>
      <c r="O25" s="4" t="s">
        <v>635</v>
      </c>
      <c r="P25" s="4" t="s">
        <v>752</v>
      </c>
    </row>
    <row r="26" ht="15.75" customHeight="1">
      <c r="A26" s="4"/>
      <c r="B26" s="4"/>
    </row>
    <row r="27" ht="15.75" customHeight="1">
      <c r="A27" s="4"/>
      <c r="B27" s="4"/>
    </row>
    <row r="28" ht="15.75" customHeight="1">
      <c r="A28" s="4"/>
      <c r="B28" s="4"/>
    </row>
    <row r="29" ht="15.75" customHeight="1">
      <c r="A29" s="4"/>
      <c r="B29" s="4"/>
    </row>
    <row r="30" ht="15.75" customHeight="1">
      <c r="A30" s="4"/>
      <c r="B30" s="4"/>
    </row>
    <row r="31" ht="15.75" customHeight="1">
      <c r="A31" s="4"/>
      <c r="B31" s="4"/>
    </row>
    <row r="32" ht="15.75" customHeight="1">
      <c r="A32" s="4"/>
      <c r="B32" s="4"/>
    </row>
    <row r="33" ht="15.75" customHeight="1">
      <c r="A33" s="4"/>
      <c r="B33" s="4"/>
    </row>
    <row r="34" ht="15.75" customHeight="1">
      <c r="A34" s="4"/>
      <c r="B34" s="4"/>
    </row>
    <row r="35" ht="15.75" customHeight="1">
      <c r="A35" s="4"/>
      <c r="B35" s="4"/>
    </row>
    <row r="36" ht="15.75" customHeight="1">
      <c r="A36" s="4"/>
      <c r="B36" s="4"/>
    </row>
    <row r="37" ht="15.75" customHeight="1">
      <c r="A37" s="4"/>
      <c r="B37" s="4"/>
    </row>
    <row r="38" ht="15.75" customHeight="1">
      <c r="A38" s="4"/>
      <c r="B38" s="4"/>
    </row>
    <row r="39" ht="15.75" customHeight="1">
      <c r="A39" s="4"/>
      <c r="B39" s="4"/>
    </row>
    <row r="40" ht="15.75" customHeight="1">
      <c r="A40" s="4"/>
      <c r="B40" s="4"/>
    </row>
    <row r="41" ht="15.75" customHeight="1">
      <c r="A41" s="4"/>
      <c r="B41" s="4"/>
    </row>
    <row r="42" ht="15.75" customHeight="1">
      <c r="A42" s="4"/>
      <c r="B42" s="4"/>
    </row>
    <row r="43" ht="15.75" customHeight="1">
      <c r="A43" s="4"/>
      <c r="B43" s="4"/>
    </row>
    <row r="44" ht="15.75" customHeight="1">
      <c r="A44" s="4"/>
      <c r="B44" s="4"/>
    </row>
    <row r="45" ht="15.75" customHeight="1">
      <c r="A45" s="4"/>
      <c r="B45" s="4"/>
    </row>
    <row r="46" ht="15.75" customHeight="1">
      <c r="A46" s="4"/>
      <c r="B46" s="4"/>
    </row>
    <row r="47" ht="15.75" customHeight="1">
      <c r="A47" s="4"/>
      <c r="B47" s="4"/>
    </row>
    <row r="48" ht="15.75" customHeight="1">
      <c r="A48" s="4"/>
      <c r="B48" s="4"/>
    </row>
    <row r="49" ht="15.75" customHeight="1">
      <c r="A49" s="4"/>
      <c r="B49" s="4"/>
    </row>
    <row r="50" ht="15.75" customHeight="1">
      <c r="A50" s="4"/>
      <c r="B50" s="4"/>
    </row>
    <row r="51" ht="15.75" customHeight="1">
      <c r="A51" s="4"/>
      <c r="B51" s="4"/>
    </row>
    <row r="52" ht="15.75" customHeight="1">
      <c r="A52" s="4"/>
      <c r="B52" s="4"/>
    </row>
    <row r="53" ht="15.75" customHeight="1">
      <c r="A53" s="4"/>
      <c r="B53" s="4"/>
    </row>
    <row r="54" ht="15.75" customHeight="1">
      <c r="A54" s="4"/>
      <c r="B54" s="4"/>
    </row>
    <row r="55" ht="15.75" customHeight="1">
      <c r="A55" s="4"/>
      <c r="B55" s="4"/>
    </row>
    <row r="56" ht="15.75" customHeight="1">
      <c r="A56" s="4"/>
      <c r="B56" s="4"/>
    </row>
    <row r="57" ht="15.75" customHeight="1">
      <c r="A57" s="4"/>
      <c r="B57" s="4"/>
    </row>
    <row r="58" ht="15.75" customHeight="1">
      <c r="A58" s="4"/>
      <c r="B58" s="4"/>
    </row>
    <row r="59" ht="15.75" customHeight="1">
      <c r="A59" s="4"/>
      <c r="B59" s="4"/>
    </row>
    <row r="60" ht="15.75" customHeight="1">
      <c r="A60" s="4"/>
      <c r="B60" s="4"/>
    </row>
    <row r="61" ht="15.75" customHeight="1">
      <c r="A61" s="4"/>
      <c r="B61" s="4"/>
    </row>
    <row r="62" ht="15.75" customHeight="1">
      <c r="A62" s="4"/>
      <c r="B62" s="4"/>
    </row>
    <row r="63" ht="15.75" customHeight="1">
      <c r="A63" s="4"/>
      <c r="B63" s="4"/>
    </row>
    <row r="64" ht="15.75" customHeight="1">
      <c r="A64" s="4"/>
      <c r="B64" s="4"/>
    </row>
    <row r="65" ht="15.75" customHeight="1">
      <c r="A65" s="4"/>
      <c r="B65" s="4"/>
    </row>
    <row r="66" ht="15.75" customHeight="1">
      <c r="A66" s="4"/>
      <c r="B66" s="4"/>
    </row>
    <row r="67" ht="15.75" customHeight="1">
      <c r="A67" s="4"/>
      <c r="B67" s="4"/>
    </row>
    <row r="68" ht="15.75" customHeight="1">
      <c r="A68" s="4"/>
      <c r="B68" s="4"/>
    </row>
    <row r="69" ht="15.75" customHeight="1">
      <c r="A69" s="4"/>
      <c r="B69" s="4"/>
    </row>
    <row r="70" ht="15.75" customHeight="1">
      <c r="A70" s="4"/>
      <c r="B70" s="4"/>
    </row>
    <row r="71" ht="15.75" customHeight="1">
      <c r="A71" s="4"/>
      <c r="B71" s="4"/>
    </row>
    <row r="72" ht="15.75" customHeight="1">
      <c r="A72" s="4"/>
      <c r="B72" s="4"/>
    </row>
    <row r="73" ht="15.75" customHeight="1">
      <c r="A73" s="4"/>
      <c r="B73" s="4"/>
    </row>
    <row r="74" ht="15.75" customHeight="1">
      <c r="A74" s="4"/>
      <c r="B74" s="4"/>
    </row>
    <row r="75" ht="15.75" customHeight="1">
      <c r="A75" s="4"/>
      <c r="B75" s="4"/>
    </row>
    <row r="76" ht="15.75" customHeight="1">
      <c r="A76" s="4"/>
      <c r="B76" s="4"/>
    </row>
    <row r="77" ht="15.75" customHeight="1">
      <c r="A77" s="4"/>
      <c r="B77" s="4"/>
    </row>
    <row r="78" ht="15.75" customHeight="1">
      <c r="A78" s="4"/>
      <c r="B78" s="4"/>
    </row>
    <row r="79" ht="15.75" customHeight="1">
      <c r="A79" s="4"/>
      <c r="B79" s="4"/>
    </row>
    <row r="80" ht="15.75" customHeight="1">
      <c r="A80" s="4"/>
      <c r="B80" s="4"/>
    </row>
    <row r="81" ht="15.75" customHeight="1">
      <c r="A81" s="4"/>
      <c r="B81" s="4"/>
    </row>
    <row r="82" ht="15.75" customHeight="1">
      <c r="A82" s="4"/>
      <c r="B82" s="4"/>
    </row>
    <row r="83" ht="15.75" customHeight="1">
      <c r="A83" s="4"/>
      <c r="B83" s="4"/>
    </row>
    <row r="84" ht="15.75" customHeight="1">
      <c r="A84" s="4"/>
      <c r="B84" s="4"/>
    </row>
    <row r="85" ht="15.75" customHeight="1">
      <c r="A85" s="4"/>
      <c r="B85" s="4"/>
    </row>
    <row r="86" ht="15.75" customHeight="1">
      <c r="A86" s="4"/>
      <c r="B86" s="4"/>
    </row>
    <row r="87" ht="15.75" customHeight="1">
      <c r="A87" s="4"/>
      <c r="B87" s="4"/>
    </row>
    <row r="88" ht="15.75" customHeight="1">
      <c r="A88" s="4"/>
      <c r="B88" s="4"/>
    </row>
    <row r="89" ht="15.75" customHeight="1">
      <c r="A89" s="4"/>
      <c r="B89" s="4"/>
    </row>
    <row r="90" ht="15.75" customHeight="1">
      <c r="A90" s="4"/>
      <c r="B90" s="4"/>
    </row>
    <row r="91" ht="15.75" customHeight="1">
      <c r="A91" s="4"/>
      <c r="B91" s="4"/>
    </row>
    <row r="92" ht="15.75" customHeight="1">
      <c r="A92" s="4"/>
      <c r="B92" s="4"/>
    </row>
    <row r="93" ht="15.75" customHeight="1">
      <c r="A93" s="4"/>
      <c r="B93" s="4"/>
    </row>
    <row r="94" ht="15.75" customHeight="1">
      <c r="A94" s="4"/>
      <c r="B94" s="4"/>
    </row>
    <row r="95" ht="15.75" customHeight="1">
      <c r="A95" s="4"/>
      <c r="B95" s="4"/>
    </row>
    <row r="96" ht="15.75" customHeight="1">
      <c r="A96" s="4"/>
      <c r="B96" s="4"/>
    </row>
    <row r="97" ht="15.75" customHeight="1">
      <c r="A97" s="4"/>
      <c r="B97" s="4"/>
    </row>
    <row r="98" ht="15.75" customHeight="1">
      <c r="A98" s="4"/>
      <c r="B98" s="4"/>
    </row>
    <row r="99" ht="15.75" customHeight="1">
      <c r="A99" s="4"/>
      <c r="B99" s="4"/>
    </row>
    <row r="100" ht="15.75" customHeight="1">
      <c r="A100" s="4"/>
      <c r="B100" s="4"/>
    </row>
    <row r="101" ht="15.75" customHeight="1">
      <c r="A101" s="4"/>
      <c r="B101" s="4"/>
    </row>
    <row r="102" ht="15.75" customHeight="1">
      <c r="A102" s="4"/>
      <c r="B102" s="4"/>
    </row>
    <row r="103" ht="15.75" customHeight="1">
      <c r="A103" s="4"/>
      <c r="B103" s="4"/>
    </row>
    <row r="104" ht="15.75" customHeight="1">
      <c r="A104" s="4"/>
      <c r="B104" s="4"/>
    </row>
    <row r="105" ht="15.75" customHeight="1">
      <c r="A105" s="4"/>
      <c r="B105" s="4"/>
    </row>
    <row r="106" ht="15.75" customHeight="1">
      <c r="A106" s="4"/>
      <c r="B106" s="4"/>
    </row>
    <row r="107" ht="15.75" customHeight="1">
      <c r="A107" s="4"/>
      <c r="B107" s="4"/>
    </row>
    <row r="108" ht="15.75" customHeight="1">
      <c r="A108" s="4"/>
      <c r="B108" s="4"/>
    </row>
    <row r="109" ht="15.75" customHeight="1">
      <c r="A109" s="4"/>
      <c r="B109" s="4"/>
    </row>
    <row r="110" ht="15.75" customHeight="1">
      <c r="A110" s="4"/>
      <c r="B110" s="4"/>
    </row>
    <row r="111" ht="15.75" customHeight="1">
      <c r="A111" s="4"/>
      <c r="B111" s="4"/>
    </row>
    <row r="112" ht="15.75" customHeight="1">
      <c r="A112" s="4"/>
      <c r="B112" s="4"/>
    </row>
    <row r="113" ht="15.75" customHeight="1">
      <c r="A113" s="4"/>
      <c r="B113" s="4"/>
    </row>
    <row r="114" ht="15.75" customHeight="1">
      <c r="A114" s="4"/>
      <c r="B114" s="4"/>
    </row>
    <row r="115" ht="15.75" customHeight="1">
      <c r="A115" s="4"/>
      <c r="B115" s="4"/>
    </row>
    <row r="116" ht="15.75" customHeight="1">
      <c r="A116" s="4"/>
      <c r="B116" s="4"/>
    </row>
    <row r="117" ht="15.75" customHeight="1">
      <c r="A117" s="4"/>
      <c r="B117" s="4"/>
    </row>
    <row r="118" ht="15.75" customHeight="1">
      <c r="A118" s="4"/>
      <c r="B118" s="4"/>
    </row>
    <row r="119" ht="15.75" customHeight="1">
      <c r="A119" s="4"/>
      <c r="B119" s="4"/>
    </row>
    <row r="120" ht="15.75" customHeight="1">
      <c r="A120" s="4"/>
      <c r="B120" s="4"/>
    </row>
    <row r="121" ht="15.75" customHeight="1">
      <c r="A121" s="4"/>
      <c r="B121" s="4"/>
    </row>
    <row r="122" ht="15.75" customHeight="1">
      <c r="A122" s="4"/>
      <c r="B122" s="4"/>
    </row>
    <row r="123" ht="15.75" customHeight="1">
      <c r="A123" s="4"/>
      <c r="B123" s="4"/>
    </row>
    <row r="124" ht="15.75" customHeight="1">
      <c r="A124" s="4"/>
      <c r="B124" s="4"/>
    </row>
    <row r="125" ht="15.75" customHeight="1">
      <c r="A125" s="4"/>
      <c r="B125" s="4"/>
    </row>
    <row r="126" ht="15.75" customHeight="1">
      <c r="A126" s="4"/>
      <c r="B126" s="4"/>
    </row>
    <row r="127" ht="15.75" customHeight="1">
      <c r="A127" s="4"/>
      <c r="B127" s="4"/>
    </row>
    <row r="128" ht="15.75" customHeight="1">
      <c r="A128" s="4"/>
      <c r="B128" s="4"/>
    </row>
    <row r="129" ht="15.75" customHeight="1">
      <c r="A129" s="4"/>
      <c r="B129" s="4"/>
    </row>
    <row r="130" ht="15.75" customHeight="1">
      <c r="A130" s="4"/>
      <c r="B130" s="4"/>
    </row>
    <row r="131" ht="15.75" customHeight="1">
      <c r="A131" s="4"/>
      <c r="B131" s="4"/>
    </row>
    <row r="132" ht="15.75" customHeight="1">
      <c r="A132" s="4"/>
      <c r="B132" s="4"/>
    </row>
    <row r="133" ht="15.75" customHeight="1">
      <c r="A133" s="4"/>
      <c r="B133" s="4"/>
    </row>
    <row r="134" ht="15.75" customHeight="1">
      <c r="A134" s="4"/>
      <c r="B134" s="4"/>
    </row>
    <row r="135" ht="15.75" customHeight="1">
      <c r="A135" s="4"/>
      <c r="B135" s="4"/>
    </row>
    <row r="136" ht="15.75" customHeight="1">
      <c r="A136" s="4"/>
      <c r="B136" s="4"/>
    </row>
    <row r="137" ht="15.75" customHeight="1">
      <c r="A137" s="4"/>
      <c r="B137" s="4"/>
    </row>
    <row r="138" ht="15.75" customHeight="1">
      <c r="A138" s="4"/>
      <c r="B138" s="4"/>
    </row>
    <row r="139" ht="15.75" customHeight="1">
      <c r="A139" s="4"/>
      <c r="B139" s="4"/>
    </row>
    <row r="140" ht="15.75" customHeight="1">
      <c r="A140" s="4"/>
      <c r="B140" s="4"/>
    </row>
    <row r="141" ht="15.75" customHeight="1">
      <c r="A141" s="4"/>
      <c r="B141" s="4"/>
    </row>
    <row r="142" ht="15.75" customHeight="1">
      <c r="A142" s="4"/>
      <c r="B142" s="4"/>
    </row>
    <row r="143" ht="15.75" customHeight="1">
      <c r="A143" s="4"/>
      <c r="B143" s="4"/>
    </row>
    <row r="144" ht="15.75" customHeight="1">
      <c r="A144" s="4"/>
      <c r="B144" s="4"/>
    </row>
    <row r="145" ht="15.75" customHeight="1">
      <c r="A145" s="4"/>
      <c r="B145" s="4"/>
    </row>
    <row r="146" ht="15.75" customHeight="1">
      <c r="A146" s="4"/>
      <c r="B146" s="4"/>
    </row>
    <row r="147" ht="15.75" customHeight="1">
      <c r="A147" s="4"/>
      <c r="B147" s="4"/>
    </row>
    <row r="148" ht="15.75" customHeight="1">
      <c r="A148" s="4"/>
      <c r="B148" s="4"/>
    </row>
    <row r="149" ht="15.75" customHeight="1">
      <c r="A149" s="4"/>
      <c r="B149" s="4"/>
    </row>
    <row r="150" ht="15.75" customHeight="1">
      <c r="A150" s="4"/>
      <c r="B150" s="4"/>
    </row>
    <row r="151" ht="15.75" customHeight="1">
      <c r="A151" s="4"/>
      <c r="B151" s="4"/>
    </row>
    <row r="152" ht="15.75" customHeight="1">
      <c r="A152" s="4"/>
      <c r="B152" s="4"/>
    </row>
    <row r="153" ht="15.75" customHeight="1">
      <c r="A153" s="4"/>
      <c r="B153" s="4"/>
    </row>
    <row r="154" ht="15.75" customHeight="1">
      <c r="A154" s="4"/>
      <c r="B154" s="4"/>
    </row>
    <row r="155" ht="15.75" customHeight="1">
      <c r="A155" s="4"/>
      <c r="B155" s="4"/>
    </row>
    <row r="156" ht="15.75" customHeight="1">
      <c r="A156" s="4"/>
      <c r="B156" s="4"/>
    </row>
    <row r="157" ht="15.75" customHeight="1">
      <c r="A157" s="4"/>
      <c r="B157" s="4"/>
    </row>
    <row r="158" ht="15.75" customHeight="1">
      <c r="A158" s="4"/>
      <c r="B158" s="4"/>
    </row>
    <row r="159" ht="15.75" customHeight="1">
      <c r="A159" s="4"/>
      <c r="B159" s="4"/>
    </row>
    <row r="160" ht="15.75" customHeight="1">
      <c r="A160" s="4"/>
      <c r="B160" s="4"/>
    </row>
    <row r="161" ht="15.75" customHeight="1">
      <c r="A161" s="4"/>
      <c r="B161" s="4"/>
    </row>
    <row r="162" ht="15.75" customHeight="1">
      <c r="A162" s="4"/>
      <c r="B162" s="4"/>
    </row>
    <row r="163" ht="15.75" customHeight="1">
      <c r="A163" s="4"/>
      <c r="B163" s="4"/>
    </row>
    <row r="164" ht="15.75" customHeight="1">
      <c r="A164" s="4"/>
      <c r="B164" s="4"/>
    </row>
    <row r="165" ht="15.75" customHeight="1">
      <c r="A165" s="4"/>
      <c r="B165" s="4"/>
    </row>
    <row r="166" ht="15.75" customHeight="1">
      <c r="A166" s="4"/>
      <c r="B166" s="4"/>
    </row>
    <row r="167" ht="15.75" customHeight="1">
      <c r="A167" s="4"/>
      <c r="B167" s="4"/>
    </row>
    <row r="168" ht="15.75" customHeight="1">
      <c r="A168" s="4"/>
      <c r="B168" s="4"/>
    </row>
    <row r="169" ht="15.75" customHeight="1">
      <c r="A169" s="4"/>
      <c r="B169" s="4"/>
    </row>
    <row r="170" ht="15.75" customHeight="1">
      <c r="A170" s="4"/>
      <c r="B170" s="4"/>
    </row>
    <row r="171" ht="15.75" customHeight="1">
      <c r="A171" s="4"/>
      <c r="B171" s="4"/>
    </row>
    <row r="172" ht="15.75" customHeight="1">
      <c r="A172" s="4"/>
      <c r="B172" s="4"/>
    </row>
    <row r="173" ht="15.75" customHeight="1">
      <c r="A173" s="4"/>
      <c r="B173" s="4"/>
    </row>
    <row r="174" ht="15.75" customHeight="1">
      <c r="A174" s="4"/>
      <c r="B174" s="4"/>
    </row>
    <row r="175" ht="15.75" customHeight="1">
      <c r="A175" s="4"/>
      <c r="B175" s="4"/>
    </row>
    <row r="176" ht="15.75" customHeight="1">
      <c r="A176" s="4"/>
      <c r="B176" s="4"/>
    </row>
    <row r="177" ht="15.75" customHeight="1">
      <c r="A177" s="4"/>
      <c r="B177" s="4"/>
    </row>
    <row r="178" ht="15.75" customHeight="1">
      <c r="A178" s="4"/>
      <c r="B178" s="4"/>
    </row>
    <row r="179" ht="15.75" customHeight="1">
      <c r="A179" s="4"/>
      <c r="B179" s="4"/>
    </row>
    <row r="180" ht="15.75" customHeight="1">
      <c r="A180" s="4"/>
      <c r="B180" s="4"/>
    </row>
    <row r="181" ht="15.75" customHeight="1">
      <c r="A181" s="4"/>
      <c r="B181" s="4"/>
    </row>
    <row r="182" ht="15.75" customHeight="1">
      <c r="A182" s="4"/>
      <c r="B182" s="4"/>
    </row>
    <row r="183" ht="15.75" customHeight="1">
      <c r="A183" s="4"/>
      <c r="B183" s="4"/>
    </row>
    <row r="184" ht="15.75" customHeight="1">
      <c r="A184" s="4"/>
      <c r="B184" s="4"/>
    </row>
    <row r="185" ht="15.75" customHeight="1">
      <c r="A185" s="4"/>
      <c r="B185" s="4"/>
    </row>
    <row r="186" ht="15.75" customHeight="1">
      <c r="A186" s="4"/>
      <c r="B186" s="4"/>
    </row>
    <row r="187" ht="15.75" customHeight="1">
      <c r="A187" s="4"/>
      <c r="B187" s="4"/>
    </row>
    <row r="188" ht="15.75" customHeight="1">
      <c r="A188" s="4"/>
      <c r="B188" s="4"/>
    </row>
    <row r="189" ht="15.75" customHeight="1">
      <c r="A189" s="4"/>
      <c r="B189" s="4"/>
    </row>
    <row r="190" ht="15.75" customHeight="1">
      <c r="A190" s="4"/>
      <c r="B190" s="4"/>
    </row>
    <row r="191" ht="15.75" customHeight="1">
      <c r="A191" s="4"/>
      <c r="B191" s="4"/>
    </row>
    <row r="192" ht="15.75" customHeight="1">
      <c r="A192" s="4"/>
      <c r="B192" s="4"/>
    </row>
    <row r="193" ht="15.75" customHeight="1">
      <c r="A193" s="4"/>
      <c r="B193" s="4"/>
    </row>
    <row r="194" ht="15.75" customHeight="1">
      <c r="A194" s="4"/>
      <c r="B194" s="4"/>
    </row>
    <row r="195" ht="15.75" customHeight="1">
      <c r="A195" s="4"/>
      <c r="B195" s="4"/>
    </row>
    <row r="196" ht="15.75" customHeight="1">
      <c r="A196" s="4"/>
      <c r="B196" s="4"/>
    </row>
    <row r="197" ht="15.75" customHeight="1">
      <c r="A197" s="4"/>
      <c r="B197" s="4"/>
    </row>
    <row r="198" ht="15.75" customHeight="1">
      <c r="A198" s="4"/>
      <c r="B198" s="4"/>
    </row>
    <row r="199" ht="15.75" customHeight="1">
      <c r="A199" s="4"/>
      <c r="B199" s="4"/>
    </row>
    <row r="200" ht="15.75" customHeight="1">
      <c r="A200" s="4"/>
      <c r="B200" s="4"/>
    </row>
    <row r="201" ht="15.75" customHeight="1">
      <c r="A201" s="4"/>
      <c r="B201" s="4"/>
    </row>
    <row r="202" ht="15.75" customHeight="1">
      <c r="A202" s="4"/>
      <c r="B202" s="4"/>
    </row>
    <row r="203" ht="15.75" customHeight="1">
      <c r="A203" s="4"/>
      <c r="B203" s="4"/>
    </row>
    <row r="204" ht="15.75" customHeight="1">
      <c r="A204" s="4"/>
      <c r="B204" s="4"/>
    </row>
    <row r="205" ht="15.75" customHeight="1">
      <c r="A205" s="4"/>
      <c r="B205" s="4"/>
    </row>
    <row r="206" ht="15.75" customHeight="1">
      <c r="A206" s="4"/>
      <c r="B206" s="4"/>
    </row>
    <row r="207" ht="15.75" customHeight="1">
      <c r="A207" s="4"/>
      <c r="B207" s="4"/>
    </row>
    <row r="208" ht="15.75" customHeight="1">
      <c r="A208" s="4"/>
      <c r="B208" s="4"/>
    </row>
    <row r="209" ht="15.75" customHeight="1">
      <c r="A209" s="4"/>
      <c r="B209" s="4"/>
    </row>
    <row r="210" ht="15.75" customHeight="1">
      <c r="A210" s="4"/>
      <c r="B210" s="4"/>
    </row>
    <row r="211" ht="15.75" customHeight="1">
      <c r="A211" s="4"/>
      <c r="B211" s="4"/>
    </row>
    <row r="212" ht="15.75" customHeight="1">
      <c r="A212" s="4"/>
      <c r="B212" s="4"/>
    </row>
    <row r="213" ht="15.75" customHeight="1">
      <c r="A213" s="4"/>
      <c r="B213" s="4"/>
    </row>
    <row r="214" ht="15.75" customHeight="1">
      <c r="A214" s="4"/>
      <c r="B214" s="4"/>
    </row>
    <row r="215" ht="15.75" customHeight="1">
      <c r="A215" s="4"/>
      <c r="B215" s="4"/>
    </row>
    <row r="216" ht="15.75" customHeight="1">
      <c r="A216" s="4"/>
      <c r="B216" s="4"/>
    </row>
    <row r="217" ht="15.75" customHeight="1">
      <c r="A217" s="4"/>
      <c r="B217" s="4"/>
    </row>
    <row r="218" ht="15.75" customHeight="1">
      <c r="A218" s="4"/>
      <c r="B218" s="4"/>
    </row>
    <row r="219" ht="15.75" customHeight="1">
      <c r="A219" s="4"/>
      <c r="B219" s="4"/>
    </row>
    <row r="220" ht="15.75" customHeight="1">
      <c r="A220" s="4"/>
      <c r="B220" s="4"/>
    </row>
    <row r="221" ht="15.75" customHeight="1">
      <c r="A221" s="4"/>
      <c r="B221" s="4"/>
    </row>
    <row r="222" ht="15.75" customHeight="1">
      <c r="A222" s="4"/>
      <c r="B222" s="4"/>
    </row>
    <row r="223" ht="15.75" customHeight="1">
      <c r="A223" s="4"/>
      <c r="B223" s="4"/>
    </row>
    <row r="224" ht="15.75" customHeight="1">
      <c r="A224" s="4"/>
      <c r="B224" s="4"/>
    </row>
    <row r="225" ht="15.75" customHeight="1">
      <c r="A225" s="4"/>
      <c r="B225" s="4"/>
    </row>
    <row r="226" ht="15.75" customHeight="1">
      <c r="A226" s="4"/>
      <c r="B226" s="4"/>
    </row>
    <row r="227" ht="15.75" customHeight="1">
      <c r="A227" s="4"/>
      <c r="B227" s="4"/>
    </row>
    <row r="228" ht="15.75" customHeight="1">
      <c r="A228" s="4"/>
      <c r="B228" s="4"/>
    </row>
    <row r="229" ht="15.75" customHeight="1">
      <c r="A229" s="4"/>
      <c r="B229" s="4"/>
    </row>
    <row r="230" ht="15.75" customHeight="1">
      <c r="A230" s="4"/>
      <c r="B230" s="4"/>
    </row>
    <row r="231" ht="15.75" customHeight="1">
      <c r="A231" s="4"/>
      <c r="B231" s="4"/>
    </row>
    <row r="232" ht="15.75" customHeight="1">
      <c r="A232" s="4"/>
      <c r="B232" s="4"/>
    </row>
    <row r="233" ht="15.75" customHeight="1">
      <c r="A233" s="4"/>
      <c r="B233" s="4"/>
    </row>
    <row r="234" ht="15.75" customHeight="1">
      <c r="A234" s="4"/>
      <c r="B234" s="4"/>
    </row>
    <row r="235" ht="15.75" customHeight="1">
      <c r="A235" s="4"/>
      <c r="B235" s="4"/>
    </row>
    <row r="236" ht="15.75" customHeight="1">
      <c r="A236" s="4"/>
      <c r="B236" s="4"/>
    </row>
    <row r="237" ht="15.75" customHeight="1">
      <c r="A237" s="4"/>
      <c r="B237" s="4"/>
    </row>
    <row r="238" ht="15.75" customHeight="1">
      <c r="A238" s="4"/>
      <c r="B238" s="4"/>
    </row>
    <row r="239" ht="15.75" customHeight="1">
      <c r="A239" s="4"/>
      <c r="B239" s="4"/>
    </row>
    <row r="240" ht="15.75" customHeight="1">
      <c r="A240" s="4"/>
      <c r="B240" s="4"/>
    </row>
    <row r="241" ht="15.75" customHeight="1">
      <c r="A241" s="4"/>
      <c r="B241" s="4"/>
    </row>
    <row r="242" ht="15.75" customHeight="1">
      <c r="A242" s="4"/>
      <c r="B242" s="4"/>
    </row>
    <row r="243" ht="15.75" customHeight="1">
      <c r="A243" s="4"/>
      <c r="B243" s="4"/>
    </row>
    <row r="244" ht="15.75" customHeight="1">
      <c r="A244" s="4"/>
      <c r="B244" s="4"/>
    </row>
    <row r="245" ht="15.75" customHeight="1">
      <c r="A245" s="4"/>
      <c r="B245" s="4"/>
    </row>
    <row r="246" ht="15.75" customHeight="1">
      <c r="A246" s="4"/>
      <c r="B246" s="4"/>
    </row>
    <row r="247" ht="15.75" customHeight="1">
      <c r="A247" s="4"/>
      <c r="B247" s="4"/>
    </row>
    <row r="248" ht="15.75" customHeight="1">
      <c r="A248" s="4"/>
      <c r="B248" s="4"/>
    </row>
    <row r="249" ht="15.75" customHeight="1">
      <c r="A249" s="4"/>
      <c r="B249" s="4"/>
    </row>
    <row r="250" ht="15.75" customHeight="1">
      <c r="A250" s="4"/>
      <c r="B250" s="4"/>
    </row>
    <row r="251" ht="15.75" customHeight="1">
      <c r="A251" s="4"/>
      <c r="B251" s="4"/>
    </row>
    <row r="252" ht="15.75" customHeight="1">
      <c r="A252" s="4"/>
      <c r="B252" s="4"/>
    </row>
    <row r="253" ht="15.75" customHeight="1">
      <c r="A253" s="4"/>
      <c r="B253" s="4"/>
    </row>
    <row r="254" ht="15.75" customHeight="1">
      <c r="A254" s="4"/>
      <c r="B254" s="4"/>
    </row>
    <row r="255" ht="15.75" customHeight="1">
      <c r="A255" s="4"/>
      <c r="B255" s="4"/>
    </row>
    <row r="256" ht="15.75" customHeight="1">
      <c r="A256" s="4"/>
      <c r="B256" s="4"/>
    </row>
    <row r="257" ht="15.75" customHeight="1">
      <c r="A257" s="4"/>
      <c r="B257" s="4"/>
    </row>
    <row r="258" ht="15.75" customHeight="1">
      <c r="A258" s="4"/>
      <c r="B258" s="4"/>
    </row>
    <row r="259" ht="15.75" customHeight="1">
      <c r="A259" s="4"/>
      <c r="B259" s="4"/>
    </row>
    <row r="260" ht="15.75" customHeight="1">
      <c r="A260" s="4"/>
      <c r="B260" s="4"/>
    </row>
    <row r="261" ht="15.75" customHeight="1">
      <c r="A261" s="4"/>
      <c r="B261" s="4"/>
    </row>
    <row r="262" ht="15.75" customHeight="1">
      <c r="A262" s="4"/>
      <c r="B262" s="4"/>
    </row>
    <row r="263" ht="15.75" customHeight="1">
      <c r="A263" s="4"/>
      <c r="B263" s="4"/>
    </row>
    <row r="264" ht="15.75" customHeight="1">
      <c r="A264" s="4"/>
      <c r="B264" s="4"/>
    </row>
    <row r="265" ht="15.75" customHeight="1">
      <c r="A265" s="4"/>
      <c r="B265" s="4"/>
    </row>
    <row r="266" ht="15.75" customHeight="1">
      <c r="A266" s="4"/>
      <c r="B266" s="4"/>
    </row>
    <row r="267" ht="15.75" customHeight="1">
      <c r="A267" s="4"/>
      <c r="B267" s="4"/>
    </row>
    <row r="268" ht="15.75" customHeight="1">
      <c r="A268" s="4"/>
      <c r="B268" s="4"/>
    </row>
    <row r="269" ht="15.75" customHeight="1">
      <c r="A269" s="4"/>
      <c r="B269" s="4"/>
    </row>
    <row r="270" ht="15.75" customHeight="1">
      <c r="A270" s="4"/>
      <c r="B270" s="4"/>
    </row>
    <row r="271" ht="15.75" customHeight="1">
      <c r="A271" s="4"/>
      <c r="B271" s="4"/>
    </row>
    <row r="272" ht="15.75" customHeight="1">
      <c r="A272" s="4"/>
      <c r="B272" s="4"/>
    </row>
    <row r="273" ht="15.75" customHeight="1">
      <c r="A273" s="4"/>
      <c r="B273" s="4"/>
    </row>
    <row r="274" ht="15.75" customHeight="1">
      <c r="A274" s="4"/>
      <c r="B274" s="4"/>
    </row>
    <row r="275" ht="15.75" customHeight="1">
      <c r="A275" s="4"/>
      <c r="B275" s="4"/>
    </row>
    <row r="276" ht="15.75" customHeight="1">
      <c r="A276" s="4"/>
      <c r="B276" s="4"/>
    </row>
    <row r="277" ht="15.75" customHeight="1">
      <c r="A277" s="4"/>
      <c r="B277" s="4"/>
    </row>
    <row r="278" ht="15.75" customHeight="1">
      <c r="A278" s="4"/>
      <c r="B278" s="4"/>
    </row>
    <row r="279" ht="15.75" customHeight="1">
      <c r="A279" s="4"/>
      <c r="B279" s="4"/>
    </row>
    <row r="280" ht="15.75" customHeight="1">
      <c r="A280" s="4"/>
      <c r="B280" s="4"/>
    </row>
    <row r="281" ht="15.75" customHeight="1">
      <c r="A281" s="4"/>
      <c r="B281" s="4"/>
    </row>
    <row r="282" ht="15.75" customHeight="1">
      <c r="A282" s="4"/>
      <c r="B282" s="4"/>
    </row>
    <row r="283" ht="15.75" customHeight="1">
      <c r="A283" s="4"/>
      <c r="B283" s="4"/>
    </row>
    <row r="284" ht="15.75" customHeight="1">
      <c r="A284" s="4"/>
      <c r="B284" s="4"/>
    </row>
    <row r="285" ht="15.75" customHeight="1">
      <c r="A285" s="4"/>
      <c r="B285" s="4"/>
    </row>
    <row r="286" ht="15.75" customHeight="1">
      <c r="A286" s="4"/>
      <c r="B286" s="4"/>
    </row>
    <row r="287" ht="15.75" customHeight="1">
      <c r="A287" s="4"/>
      <c r="B287" s="4"/>
    </row>
    <row r="288" ht="15.75" customHeight="1">
      <c r="A288" s="4"/>
      <c r="B288" s="4"/>
    </row>
    <row r="289" ht="15.75" customHeight="1">
      <c r="A289" s="4"/>
      <c r="B289" s="4"/>
    </row>
    <row r="290" ht="15.75" customHeight="1">
      <c r="A290" s="4"/>
      <c r="B290" s="4"/>
    </row>
    <row r="291" ht="15.75" customHeight="1">
      <c r="A291" s="4"/>
      <c r="B291" s="4"/>
    </row>
    <row r="292" ht="15.75" customHeight="1">
      <c r="A292" s="4"/>
      <c r="B292" s="4"/>
    </row>
    <row r="293" ht="15.75" customHeight="1">
      <c r="A293" s="4"/>
      <c r="B293" s="4"/>
    </row>
    <row r="294" ht="15.75" customHeight="1">
      <c r="A294" s="4"/>
      <c r="B294" s="4"/>
    </row>
    <row r="295" ht="15.75" customHeight="1">
      <c r="A295" s="4"/>
      <c r="B295" s="4"/>
    </row>
    <row r="296" ht="15.75" customHeight="1">
      <c r="A296" s="4"/>
      <c r="B296" s="4"/>
    </row>
    <row r="297" ht="15.75" customHeight="1">
      <c r="A297" s="4"/>
      <c r="B297" s="4"/>
    </row>
    <row r="298" ht="15.75" customHeight="1">
      <c r="A298" s="4"/>
      <c r="B298" s="4"/>
    </row>
    <row r="299" ht="15.75" customHeight="1">
      <c r="A299" s="4"/>
      <c r="B299" s="4"/>
    </row>
    <row r="300" ht="15.75" customHeight="1">
      <c r="A300" s="4"/>
      <c r="B300" s="4"/>
    </row>
    <row r="301" ht="15.75" customHeight="1">
      <c r="A301" s="4"/>
      <c r="B301" s="4"/>
    </row>
    <row r="302" ht="15.75" customHeight="1">
      <c r="A302" s="4"/>
      <c r="B302" s="4"/>
    </row>
    <row r="303" ht="15.75" customHeight="1">
      <c r="A303" s="4"/>
      <c r="B303" s="4"/>
    </row>
    <row r="304" ht="15.75" customHeight="1">
      <c r="A304" s="4"/>
      <c r="B304" s="4"/>
    </row>
    <row r="305" ht="15.75" customHeight="1">
      <c r="A305" s="4"/>
      <c r="B305" s="4"/>
    </row>
    <row r="306" ht="15.75" customHeight="1">
      <c r="A306" s="4"/>
      <c r="B306" s="4"/>
    </row>
    <row r="307" ht="15.75" customHeight="1">
      <c r="A307" s="4"/>
      <c r="B307" s="4"/>
    </row>
    <row r="308" ht="15.75" customHeight="1">
      <c r="A308" s="4"/>
      <c r="B308" s="4"/>
    </row>
    <row r="309" ht="15.75" customHeight="1">
      <c r="A309" s="4"/>
      <c r="B309" s="4"/>
    </row>
    <row r="310" ht="15.75" customHeight="1">
      <c r="A310" s="4"/>
      <c r="B310" s="4"/>
    </row>
    <row r="311" ht="15.75" customHeight="1">
      <c r="A311" s="4"/>
      <c r="B311" s="4"/>
    </row>
    <row r="312" ht="15.75" customHeight="1">
      <c r="A312" s="4"/>
      <c r="B312" s="4"/>
    </row>
    <row r="313" ht="15.75" customHeight="1">
      <c r="A313" s="4"/>
      <c r="B313" s="4"/>
    </row>
    <row r="314" ht="15.75" customHeight="1">
      <c r="A314" s="4"/>
      <c r="B314" s="4"/>
    </row>
    <row r="315" ht="15.75" customHeight="1">
      <c r="A315" s="4"/>
      <c r="B315" s="4"/>
    </row>
    <row r="316" ht="15.75" customHeight="1">
      <c r="A316" s="4"/>
      <c r="B316" s="4"/>
    </row>
    <row r="317" ht="15.75" customHeight="1">
      <c r="A317" s="4"/>
      <c r="B317" s="4"/>
    </row>
    <row r="318" ht="15.75" customHeight="1">
      <c r="A318" s="4"/>
      <c r="B318" s="4"/>
    </row>
    <row r="319" ht="15.75" customHeight="1">
      <c r="A319" s="4"/>
      <c r="B319" s="4"/>
    </row>
    <row r="320" ht="15.75" customHeight="1">
      <c r="A320" s="4"/>
      <c r="B320" s="4"/>
    </row>
    <row r="321" ht="15.75" customHeight="1">
      <c r="A321" s="4"/>
      <c r="B321" s="4"/>
    </row>
    <row r="322" ht="15.75" customHeight="1">
      <c r="A322" s="4"/>
      <c r="B322" s="4"/>
    </row>
    <row r="323" ht="15.75" customHeight="1">
      <c r="A323" s="4"/>
      <c r="B323" s="4"/>
    </row>
    <row r="324" ht="15.75" customHeight="1">
      <c r="A324" s="4"/>
      <c r="B324" s="4"/>
    </row>
    <row r="325" ht="15.75" customHeight="1">
      <c r="A325" s="4"/>
      <c r="B325" s="4"/>
    </row>
    <row r="326" ht="15.75" customHeight="1">
      <c r="A326" s="4"/>
      <c r="B326" s="4"/>
    </row>
    <row r="327" ht="15.75" customHeight="1">
      <c r="A327" s="4"/>
      <c r="B327" s="4"/>
    </row>
    <row r="328" ht="15.75" customHeight="1">
      <c r="A328" s="4"/>
      <c r="B328" s="4"/>
    </row>
    <row r="329" ht="15.75" customHeight="1">
      <c r="A329" s="4"/>
      <c r="B329" s="4"/>
    </row>
    <row r="330" ht="15.75" customHeight="1">
      <c r="A330" s="4"/>
      <c r="B330" s="4"/>
    </row>
    <row r="331" ht="15.75" customHeight="1">
      <c r="A331" s="4"/>
      <c r="B331" s="4"/>
    </row>
    <row r="332" ht="15.75" customHeight="1">
      <c r="A332" s="4"/>
      <c r="B332" s="4"/>
    </row>
    <row r="333" ht="15.75" customHeight="1">
      <c r="A333" s="4"/>
      <c r="B333" s="4"/>
    </row>
    <row r="334" ht="15.75" customHeight="1">
      <c r="A334" s="4"/>
      <c r="B334" s="4"/>
    </row>
    <row r="335" ht="15.75" customHeight="1">
      <c r="A335" s="4"/>
      <c r="B335" s="4"/>
    </row>
    <row r="336" ht="15.75" customHeight="1">
      <c r="A336" s="4"/>
      <c r="B336" s="4"/>
    </row>
    <row r="337" ht="15.75" customHeight="1">
      <c r="A337" s="4"/>
      <c r="B337" s="4"/>
    </row>
    <row r="338" ht="15.75" customHeight="1">
      <c r="A338" s="4"/>
      <c r="B338" s="4"/>
    </row>
    <row r="339" ht="15.75" customHeight="1">
      <c r="A339" s="4"/>
      <c r="B339" s="4"/>
    </row>
    <row r="340" ht="15.75" customHeight="1">
      <c r="A340" s="4"/>
      <c r="B340" s="4"/>
    </row>
    <row r="341" ht="15.75" customHeight="1">
      <c r="A341" s="4"/>
      <c r="B341" s="4"/>
    </row>
    <row r="342" ht="15.75" customHeight="1">
      <c r="A342" s="4"/>
      <c r="B342" s="4"/>
    </row>
    <row r="343" ht="15.75" customHeight="1">
      <c r="A343" s="4"/>
      <c r="B343" s="4"/>
    </row>
    <row r="344" ht="15.75" customHeight="1">
      <c r="A344" s="4"/>
      <c r="B344" s="4"/>
    </row>
    <row r="345" ht="15.75" customHeight="1">
      <c r="A345" s="4"/>
      <c r="B345" s="4"/>
    </row>
    <row r="346" ht="15.75" customHeight="1">
      <c r="A346" s="4"/>
      <c r="B346" s="4"/>
    </row>
    <row r="347" ht="15.75" customHeight="1">
      <c r="A347" s="4"/>
      <c r="B347" s="4"/>
    </row>
    <row r="348" ht="15.75" customHeight="1">
      <c r="A348" s="4"/>
      <c r="B348" s="4"/>
    </row>
    <row r="349" ht="15.75" customHeight="1">
      <c r="A349" s="4"/>
      <c r="B349" s="4"/>
    </row>
    <row r="350" ht="15.75" customHeight="1">
      <c r="A350" s="4"/>
      <c r="B350" s="4"/>
    </row>
    <row r="351" ht="15.75" customHeight="1">
      <c r="A351" s="4"/>
      <c r="B351" s="4"/>
    </row>
    <row r="352" ht="15.75" customHeight="1">
      <c r="A352" s="4"/>
      <c r="B352" s="4"/>
    </row>
    <row r="353" ht="15.75" customHeight="1">
      <c r="A353" s="4"/>
      <c r="B353" s="4"/>
    </row>
    <row r="354" ht="15.75" customHeight="1">
      <c r="A354" s="4"/>
      <c r="B354" s="4"/>
    </row>
    <row r="355" ht="15.75" customHeight="1">
      <c r="A355" s="4"/>
      <c r="B355" s="4"/>
    </row>
    <row r="356" ht="15.75" customHeight="1">
      <c r="A356" s="4"/>
      <c r="B356" s="4"/>
    </row>
    <row r="357" ht="15.75" customHeight="1">
      <c r="A357" s="4"/>
      <c r="B357" s="4"/>
    </row>
    <row r="358" ht="15.75" customHeight="1">
      <c r="A358" s="4"/>
      <c r="B358" s="4"/>
    </row>
    <row r="359" ht="15.75" customHeight="1">
      <c r="A359" s="4"/>
      <c r="B359" s="4"/>
    </row>
    <row r="360" ht="15.75" customHeight="1">
      <c r="A360" s="4"/>
      <c r="B360" s="4"/>
    </row>
    <row r="361" ht="15.75" customHeight="1">
      <c r="A361" s="4"/>
      <c r="B361" s="4"/>
    </row>
    <row r="362" ht="15.75" customHeight="1">
      <c r="A362" s="4"/>
      <c r="B362" s="4"/>
    </row>
    <row r="363" ht="15.75" customHeight="1">
      <c r="A363" s="4"/>
      <c r="B363" s="4"/>
    </row>
    <row r="364" ht="15.75" customHeight="1">
      <c r="A364" s="4"/>
      <c r="B364" s="4"/>
    </row>
    <row r="365" ht="15.75" customHeight="1">
      <c r="A365" s="4"/>
      <c r="B365" s="4"/>
    </row>
    <row r="366" ht="15.75" customHeight="1">
      <c r="A366" s="4"/>
      <c r="B366" s="4"/>
    </row>
    <row r="367" ht="15.75" customHeight="1">
      <c r="A367" s="4"/>
      <c r="B367" s="4"/>
    </row>
    <row r="368" ht="15.75" customHeight="1">
      <c r="A368" s="4"/>
      <c r="B368" s="4"/>
    </row>
    <row r="369" ht="15.75" customHeight="1">
      <c r="A369" s="4"/>
      <c r="B369" s="4"/>
    </row>
    <row r="370" ht="15.75" customHeight="1">
      <c r="A370" s="4"/>
      <c r="B370" s="4"/>
    </row>
    <row r="371" ht="15.75" customHeight="1">
      <c r="A371" s="4"/>
      <c r="B371" s="4"/>
    </row>
    <row r="372" ht="15.75" customHeight="1">
      <c r="A372" s="4"/>
      <c r="B372" s="4"/>
    </row>
    <row r="373" ht="15.75" customHeight="1">
      <c r="A373" s="4"/>
      <c r="B373" s="4"/>
    </row>
    <row r="374" ht="15.75" customHeight="1">
      <c r="A374" s="4"/>
      <c r="B374" s="4"/>
    </row>
    <row r="375" ht="15.75" customHeight="1">
      <c r="A375" s="4"/>
      <c r="B375" s="4"/>
    </row>
    <row r="376" ht="15.75" customHeight="1">
      <c r="A376" s="4"/>
      <c r="B376" s="4"/>
    </row>
    <row r="377" ht="15.75" customHeight="1">
      <c r="A377" s="4"/>
      <c r="B377" s="4"/>
    </row>
    <row r="378" ht="15.75" customHeight="1">
      <c r="A378" s="4"/>
      <c r="B378" s="4"/>
    </row>
    <row r="379" ht="15.75" customHeight="1">
      <c r="A379" s="4"/>
      <c r="B379" s="4"/>
    </row>
    <row r="380" ht="15.75" customHeight="1">
      <c r="A380" s="4"/>
      <c r="B380" s="4"/>
    </row>
    <row r="381" ht="15.75" customHeight="1">
      <c r="A381" s="4"/>
      <c r="B381" s="4"/>
    </row>
    <row r="382" ht="15.75" customHeight="1">
      <c r="A382" s="4"/>
      <c r="B382" s="4"/>
    </row>
    <row r="383" ht="15.75" customHeight="1">
      <c r="A383" s="4"/>
      <c r="B383" s="4"/>
    </row>
    <row r="384" ht="15.75" customHeight="1">
      <c r="A384" s="4"/>
      <c r="B384" s="4"/>
    </row>
    <row r="385" ht="15.75" customHeight="1">
      <c r="A385" s="4"/>
      <c r="B385" s="4"/>
    </row>
    <row r="386" ht="15.75" customHeight="1">
      <c r="A386" s="4"/>
      <c r="B386" s="4"/>
    </row>
    <row r="387" ht="15.75" customHeight="1">
      <c r="A387" s="4"/>
      <c r="B387" s="4"/>
    </row>
    <row r="388" ht="15.75" customHeight="1">
      <c r="A388" s="4"/>
      <c r="B388" s="4"/>
    </row>
    <row r="389" ht="15.75" customHeight="1">
      <c r="A389" s="4"/>
      <c r="B389" s="4"/>
    </row>
    <row r="390" ht="15.75" customHeight="1">
      <c r="A390" s="4"/>
      <c r="B390" s="4"/>
    </row>
    <row r="391" ht="15.75" customHeight="1">
      <c r="A391" s="4"/>
      <c r="B391" s="4"/>
    </row>
    <row r="392" ht="15.75" customHeight="1">
      <c r="A392" s="4"/>
      <c r="B392" s="4"/>
    </row>
    <row r="393" ht="15.75" customHeight="1">
      <c r="A393" s="4"/>
      <c r="B393" s="4"/>
    </row>
    <row r="394" ht="15.75" customHeight="1">
      <c r="A394" s="4"/>
      <c r="B394" s="4"/>
    </row>
    <row r="395" ht="15.75" customHeight="1">
      <c r="A395" s="4"/>
      <c r="B395" s="4"/>
    </row>
    <row r="396" ht="15.75" customHeight="1">
      <c r="A396" s="4"/>
      <c r="B396" s="4"/>
    </row>
    <row r="397" ht="15.75" customHeight="1">
      <c r="A397" s="4"/>
      <c r="B397" s="4"/>
    </row>
    <row r="398" ht="15.75" customHeight="1">
      <c r="A398" s="4"/>
      <c r="B398" s="4"/>
    </row>
    <row r="399" ht="15.75" customHeight="1">
      <c r="A399" s="4"/>
      <c r="B399" s="4"/>
    </row>
    <row r="400" ht="15.75" customHeight="1">
      <c r="A400" s="4"/>
      <c r="B400" s="4"/>
    </row>
    <row r="401" ht="15.75" customHeight="1">
      <c r="A401" s="4"/>
      <c r="B401" s="4"/>
    </row>
    <row r="402" ht="15.75" customHeight="1">
      <c r="A402" s="4"/>
      <c r="B402" s="4"/>
    </row>
    <row r="403" ht="15.75" customHeight="1">
      <c r="A403" s="4"/>
      <c r="B403" s="4"/>
    </row>
    <row r="404" ht="15.75" customHeight="1">
      <c r="A404" s="4"/>
      <c r="B404" s="4"/>
    </row>
    <row r="405" ht="15.75" customHeight="1">
      <c r="A405" s="4"/>
      <c r="B405" s="4"/>
    </row>
    <row r="406" ht="15.75" customHeight="1">
      <c r="A406" s="4"/>
      <c r="B406" s="4"/>
    </row>
    <row r="407" ht="15.75" customHeight="1">
      <c r="A407" s="4"/>
      <c r="B407" s="4"/>
    </row>
    <row r="408" ht="15.75" customHeight="1">
      <c r="A408" s="4"/>
      <c r="B408" s="4"/>
    </row>
    <row r="409" ht="15.75" customHeight="1">
      <c r="A409" s="4"/>
      <c r="B409" s="4"/>
    </row>
    <row r="410" ht="15.75" customHeight="1">
      <c r="A410" s="4"/>
      <c r="B410" s="4"/>
    </row>
    <row r="411" ht="15.75" customHeight="1">
      <c r="A411" s="4"/>
      <c r="B411" s="4"/>
    </row>
    <row r="412" ht="15.75" customHeight="1">
      <c r="A412" s="4"/>
      <c r="B412" s="4"/>
    </row>
    <row r="413" ht="15.75" customHeight="1">
      <c r="A413" s="4"/>
      <c r="B413" s="4"/>
    </row>
    <row r="414" ht="15.75" customHeight="1">
      <c r="A414" s="4"/>
      <c r="B414" s="4"/>
    </row>
    <row r="415" ht="15.75" customHeight="1">
      <c r="A415" s="4"/>
      <c r="B415" s="4"/>
    </row>
    <row r="416" ht="15.75" customHeight="1">
      <c r="A416" s="4"/>
      <c r="B416" s="4"/>
    </row>
    <row r="417" ht="15.75" customHeight="1">
      <c r="A417" s="4"/>
      <c r="B417" s="4"/>
    </row>
    <row r="418" ht="15.75" customHeight="1">
      <c r="A418" s="4"/>
      <c r="B418" s="4"/>
    </row>
    <row r="419" ht="15.75" customHeight="1">
      <c r="A419" s="4"/>
      <c r="B419" s="4"/>
    </row>
    <row r="420" ht="15.75" customHeight="1">
      <c r="A420" s="4"/>
      <c r="B420" s="4"/>
    </row>
    <row r="421" ht="15.75" customHeight="1">
      <c r="A421" s="4"/>
      <c r="B421" s="4"/>
    </row>
    <row r="422" ht="15.75" customHeight="1">
      <c r="A422" s="4"/>
      <c r="B422" s="4"/>
    </row>
    <row r="423" ht="15.75" customHeight="1">
      <c r="A423" s="4"/>
      <c r="B423" s="4"/>
    </row>
    <row r="424" ht="15.75" customHeight="1">
      <c r="A424" s="4"/>
      <c r="B424" s="4"/>
    </row>
    <row r="425" ht="15.75" customHeight="1">
      <c r="A425" s="4"/>
      <c r="B425" s="4"/>
    </row>
    <row r="426" ht="15.75" customHeight="1">
      <c r="A426" s="4"/>
      <c r="B426" s="4"/>
    </row>
    <row r="427" ht="15.75" customHeight="1">
      <c r="A427" s="4"/>
      <c r="B427" s="4"/>
    </row>
    <row r="428" ht="15.75" customHeight="1">
      <c r="A428" s="4"/>
      <c r="B428" s="4"/>
    </row>
    <row r="429" ht="15.75" customHeight="1">
      <c r="A429" s="4"/>
      <c r="B429" s="4"/>
    </row>
    <row r="430" ht="15.75" customHeight="1">
      <c r="A430" s="4"/>
      <c r="B430" s="4"/>
    </row>
    <row r="431" ht="15.75" customHeight="1">
      <c r="A431" s="4"/>
      <c r="B431" s="4"/>
    </row>
    <row r="432" ht="15.75" customHeight="1">
      <c r="A432" s="4"/>
      <c r="B432" s="4"/>
    </row>
    <row r="433" ht="15.75" customHeight="1">
      <c r="A433" s="4"/>
      <c r="B433" s="4"/>
    </row>
    <row r="434" ht="15.75" customHeight="1">
      <c r="A434" s="4"/>
      <c r="B434" s="4"/>
    </row>
    <row r="435" ht="15.75" customHeight="1">
      <c r="A435" s="4"/>
      <c r="B435" s="4"/>
    </row>
    <row r="436" ht="15.75" customHeight="1">
      <c r="A436" s="4"/>
      <c r="B436" s="4"/>
    </row>
    <row r="437" ht="15.75" customHeight="1">
      <c r="A437" s="4"/>
      <c r="B437" s="4"/>
    </row>
    <row r="438" ht="15.75" customHeight="1">
      <c r="A438" s="4"/>
      <c r="B438" s="4"/>
    </row>
    <row r="439" ht="15.75" customHeight="1">
      <c r="A439" s="4"/>
      <c r="B439" s="4"/>
    </row>
    <row r="440" ht="15.75" customHeight="1">
      <c r="A440" s="4"/>
      <c r="B440" s="4"/>
    </row>
    <row r="441" ht="15.75" customHeight="1">
      <c r="A441" s="4"/>
      <c r="B441" s="4"/>
    </row>
    <row r="442" ht="15.75" customHeight="1">
      <c r="A442" s="4"/>
      <c r="B442" s="4"/>
    </row>
    <row r="443" ht="15.75" customHeight="1">
      <c r="A443" s="4"/>
      <c r="B443" s="4"/>
    </row>
    <row r="444" ht="15.75" customHeight="1">
      <c r="A444" s="4"/>
      <c r="B444" s="4"/>
    </row>
    <row r="445" ht="15.75" customHeight="1">
      <c r="A445" s="4"/>
      <c r="B445" s="4"/>
    </row>
    <row r="446" ht="15.75" customHeight="1">
      <c r="A446" s="4"/>
      <c r="B446" s="4"/>
    </row>
    <row r="447" ht="15.75" customHeight="1">
      <c r="A447" s="4"/>
      <c r="B447" s="4"/>
    </row>
    <row r="448" ht="15.75" customHeight="1">
      <c r="A448" s="4"/>
      <c r="B448" s="4"/>
    </row>
    <row r="449" ht="15.75" customHeight="1">
      <c r="A449" s="4"/>
      <c r="B449" s="4"/>
    </row>
    <row r="450" ht="15.75" customHeight="1">
      <c r="A450" s="4"/>
      <c r="B450" s="4"/>
    </row>
    <row r="451" ht="15.75" customHeight="1">
      <c r="A451" s="4"/>
      <c r="B451" s="4"/>
    </row>
    <row r="452" ht="15.75" customHeight="1">
      <c r="A452" s="4"/>
      <c r="B452" s="4"/>
    </row>
    <row r="453" ht="15.75" customHeight="1">
      <c r="A453" s="4"/>
      <c r="B453" s="4"/>
    </row>
    <row r="454" ht="15.75" customHeight="1">
      <c r="A454" s="4"/>
      <c r="B454" s="4"/>
    </row>
    <row r="455" ht="15.75" customHeight="1">
      <c r="A455" s="4"/>
      <c r="B455" s="4"/>
    </row>
    <row r="456" ht="15.75" customHeight="1">
      <c r="A456" s="4"/>
      <c r="B456" s="4"/>
    </row>
    <row r="457" ht="15.75" customHeight="1">
      <c r="A457" s="4"/>
      <c r="B457" s="4"/>
    </row>
    <row r="458" ht="15.75" customHeight="1">
      <c r="A458" s="4"/>
      <c r="B458" s="4"/>
    </row>
    <row r="459" ht="15.75" customHeight="1">
      <c r="A459" s="4"/>
      <c r="B459" s="4"/>
    </row>
    <row r="460" ht="15.75" customHeight="1">
      <c r="A460" s="4"/>
      <c r="B460" s="4"/>
    </row>
    <row r="461" ht="15.75" customHeight="1">
      <c r="A461" s="4"/>
      <c r="B461" s="4"/>
    </row>
    <row r="462" ht="15.75" customHeight="1">
      <c r="A462" s="4"/>
      <c r="B462" s="4"/>
    </row>
    <row r="463" ht="15.75" customHeight="1">
      <c r="A463" s="4"/>
      <c r="B463" s="4"/>
    </row>
    <row r="464" ht="15.75" customHeight="1">
      <c r="A464" s="4"/>
      <c r="B464" s="4"/>
    </row>
    <row r="465" ht="15.75" customHeight="1">
      <c r="A465" s="4"/>
      <c r="B465" s="4"/>
    </row>
    <row r="466" ht="15.75" customHeight="1">
      <c r="A466" s="4"/>
      <c r="B466" s="4"/>
    </row>
    <row r="467" ht="15.75" customHeight="1">
      <c r="A467" s="4"/>
      <c r="B467" s="4"/>
    </row>
    <row r="468" ht="15.75" customHeight="1">
      <c r="A468" s="4"/>
      <c r="B468" s="4"/>
    </row>
    <row r="469" ht="15.75" customHeight="1">
      <c r="A469" s="4"/>
      <c r="B469" s="4"/>
    </row>
    <row r="470" ht="15.75" customHeight="1">
      <c r="A470" s="4"/>
      <c r="B470" s="4"/>
    </row>
    <row r="471" ht="15.75" customHeight="1">
      <c r="A471" s="4"/>
      <c r="B471" s="4"/>
    </row>
    <row r="472" ht="15.75" customHeight="1">
      <c r="A472" s="4"/>
      <c r="B472" s="4"/>
    </row>
    <row r="473" ht="15.75" customHeight="1">
      <c r="A473" s="4"/>
      <c r="B473" s="4"/>
    </row>
    <row r="474" ht="15.75" customHeight="1">
      <c r="A474" s="4"/>
      <c r="B474" s="4"/>
    </row>
    <row r="475" ht="15.75" customHeight="1">
      <c r="A475" s="4"/>
      <c r="B475" s="4"/>
    </row>
    <row r="476" ht="15.75" customHeight="1">
      <c r="A476" s="4"/>
      <c r="B476" s="4"/>
    </row>
    <row r="477" ht="15.75" customHeight="1">
      <c r="A477" s="4"/>
      <c r="B477" s="4"/>
    </row>
    <row r="478" ht="15.75" customHeight="1">
      <c r="A478" s="4"/>
      <c r="B478" s="4"/>
    </row>
    <row r="479" ht="15.75" customHeight="1">
      <c r="A479" s="4"/>
      <c r="B479" s="4"/>
    </row>
    <row r="480" ht="15.75" customHeight="1">
      <c r="A480" s="4"/>
      <c r="B480" s="4"/>
    </row>
    <row r="481" ht="15.75" customHeight="1">
      <c r="A481" s="4"/>
      <c r="B481" s="4"/>
    </row>
    <row r="482" ht="15.75" customHeight="1">
      <c r="A482" s="4"/>
      <c r="B482" s="4"/>
    </row>
    <row r="483" ht="15.75" customHeight="1">
      <c r="A483" s="4"/>
      <c r="B483" s="4"/>
    </row>
    <row r="484" ht="15.75" customHeight="1">
      <c r="A484" s="4"/>
      <c r="B484" s="4"/>
    </row>
    <row r="485" ht="15.75" customHeight="1">
      <c r="A485" s="4"/>
      <c r="B485" s="4"/>
    </row>
    <row r="486" ht="15.75" customHeight="1">
      <c r="A486" s="4"/>
      <c r="B486" s="4"/>
    </row>
    <row r="487" ht="15.75" customHeight="1">
      <c r="A487" s="4"/>
      <c r="B487" s="4"/>
    </row>
    <row r="488" ht="15.75" customHeight="1">
      <c r="A488" s="4"/>
      <c r="B488" s="4"/>
    </row>
    <row r="489" ht="15.75" customHeight="1">
      <c r="A489" s="4"/>
      <c r="B489" s="4"/>
    </row>
    <row r="490" ht="15.75" customHeight="1">
      <c r="A490" s="4"/>
      <c r="B490" s="4"/>
    </row>
    <row r="491" ht="15.75" customHeight="1">
      <c r="A491" s="4"/>
      <c r="B491" s="4"/>
    </row>
    <row r="492" ht="15.75" customHeight="1">
      <c r="A492" s="4"/>
      <c r="B492" s="4"/>
    </row>
    <row r="493" ht="15.75" customHeight="1">
      <c r="A493" s="4"/>
      <c r="B493" s="4"/>
    </row>
    <row r="494" ht="15.75" customHeight="1">
      <c r="A494" s="4"/>
      <c r="B494" s="4"/>
    </row>
    <row r="495" ht="15.75" customHeight="1">
      <c r="A495" s="4"/>
      <c r="B495" s="4"/>
    </row>
    <row r="496" ht="15.75" customHeight="1">
      <c r="A496" s="4"/>
      <c r="B496" s="4"/>
    </row>
    <row r="497" ht="15.75" customHeight="1">
      <c r="A497" s="4"/>
      <c r="B497" s="4"/>
    </row>
    <row r="498" ht="15.75" customHeight="1">
      <c r="A498" s="4"/>
      <c r="B498" s="4"/>
    </row>
    <row r="499" ht="15.75" customHeight="1">
      <c r="A499" s="4"/>
      <c r="B499" s="4"/>
    </row>
    <row r="500" ht="15.75" customHeight="1">
      <c r="A500" s="4"/>
      <c r="B500" s="4"/>
    </row>
    <row r="501" ht="15.75" customHeight="1">
      <c r="A501" s="4"/>
      <c r="B501" s="4"/>
    </row>
    <row r="502" ht="15.75" customHeight="1">
      <c r="A502" s="4"/>
      <c r="B502" s="4"/>
    </row>
    <row r="503" ht="15.75" customHeight="1">
      <c r="A503" s="4"/>
      <c r="B503" s="4"/>
    </row>
    <row r="504" ht="15.75" customHeight="1">
      <c r="A504" s="4"/>
      <c r="B504" s="4"/>
    </row>
    <row r="505" ht="15.75" customHeight="1">
      <c r="A505" s="4"/>
      <c r="B505" s="4"/>
    </row>
    <row r="506" ht="15.75" customHeight="1">
      <c r="A506" s="4"/>
      <c r="B506" s="4"/>
    </row>
    <row r="507" ht="15.75" customHeight="1">
      <c r="A507" s="4"/>
      <c r="B507" s="4"/>
    </row>
    <row r="508" ht="15.75" customHeight="1">
      <c r="A508" s="4"/>
      <c r="B508" s="4"/>
    </row>
    <row r="509" ht="15.75" customHeight="1">
      <c r="A509" s="4"/>
      <c r="B509" s="4"/>
    </row>
    <row r="510" ht="15.75" customHeight="1">
      <c r="A510" s="4"/>
      <c r="B510" s="4"/>
    </row>
    <row r="511" ht="15.75" customHeight="1">
      <c r="A511" s="4"/>
      <c r="B511" s="4"/>
    </row>
    <row r="512" ht="15.75" customHeight="1">
      <c r="A512" s="4"/>
      <c r="B512" s="4"/>
    </row>
    <row r="513" ht="15.75" customHeight="1">
      <c r="A513" s="4"/>
      <c r="B513" s="4"/>
    </row>
    <row r="514" ht="15.75" customHeight="1">
      <c r="A514" s="4"/>
      <c r="B514" s="4"/>
    </row>
    <row r="515" ht="15.75" customHeight="1">
      <c r="A515" s="4"/>
      <c r="B515" s="4"/>
    </row>
    <row r="516" ht="15.75" customHeight="1">
      <c r="A516" s="4"/>
      <c r="B516" s="4"/>
    </row>
    <row r="517" ht="15.75" customHeight="1">
      <c r="A517" s="4"/>
      <c r="B517" s="4"/>
    </row>
    <row r="518" ht="15.75" customHeight="1">
      <c r="A518" s="4"/>
      <c r="B518" s="4"/>
    </row>
    <row r="519" ht="15.75" customHeight="1">
      <c r="A519" s="4"/>
      <c r="B519" s="4"/>
    </row>
    <row r="520" ht="15.75" customHeight="1">
      <c r="A520" s="4"/>
      <c r="B520" s="4"/>
    </row>
    <row r="521" ht="15.75" customHeight="1">
      <c r="A521" s="4"/>
      <c r="B521" s="4"/>
    </row>
    <row r="522" ht="15.75" customHeight="1">
      <c r="A522" s="4"/>
      <c r="B522" s="4"/>
    </row>
    <row r="523" ht="15.75" customHeight="1">
      <c r="A523" s="4"/>
      <c r="B523" s="4"/>
    </row>
    <row r="524" ht="15.75" customHeight="1">
      <c r="A524" s="4"/>
      <c r="B524" s="4"/>
    </row>
    <row r="525" ht="15.75" customHeight="1">
      <c r="A525" s="4"/>
      <c r="B525" s="4"/>
    </row>
    <row r="526" ht="15.75" customHeight="1">
      <c r="A526" s="4"/>
      <c r="B526" s="4"/>
    </row>
    <row r="527" ht="15.75" customHeight="1">
      <c r="A527" s="4"/>
      <c r="B527" s="4"/>
    </row>
    <row r="528" ht="15.75" customHeight="1">
      <c r="A528" s="4"/>
      <c r="B528" s="4"/>
    </row>
    <row r="529" ht="15.75" customHeight="1">
      <c r="A529" s="4"/>
      <c r="B529" s="4"/>
    </row>
    <row r="530" ht="15.75" customHeight="1">
      <c r="A530" s="4"/>
      <c r="B530" s="4"/>
    </row>
    <row r="531" ht="15.75" customHeight="1">
      <c r="A531" s="4"/>
      <c r="B531" s="4"/>
    </row>
    <row r="532" ht="15.75" customHeight="1">
      <c r="A532" s="4"/>
      <c r="B532" s="4"/>
    </row>
    <row r="533" ht="15.75" customHeight="1">
      <c r="A533" s="4"/>
      <c r="B533" s="4"/>
    </row>
    <row r="534" ht="15.75" customHeight="1">
      <c r="A534" s="4"/>
      <c r="B534" s="4"/>
    </row>
    <row r="535" ht="15.75" customHeight="1">
      <c r="A535" s="4"/>
      <c r="B535" s="4"/>
    </row>
    <row r="536" ht="15.75" customHeight="1">
      <c r="A536" s="4"/>
      <c r="B536" s="4"/>
    </row>
    <row r="537" ht="15.75" customHeight="1">
      <c r="A537" s="4"/>
      <c r="B537" s="4"/>
    </row>
    <row r="538" ht="15.75" customHeight="1">
      <c r="A538" s="4"/>
      <c r="B538" s="4"/>
    </row>
    <row r="539" ht="15.75" customHeight="1">
      <c r="A539" s="4"/>
      <c r="B539" s="4"/>
    </row>
    <row r="540" ht="15.75" customHeight="1">
      <c r="A540" s="4"/>
      <c r="B540" s="4"/>
    </row>
    <row r="541" ht="15.75" customHeight="1">
      <c r="A541" s="4"/>
      <c r="B541" s="4"/>
    </row>
    <row r="542" ht="15.75" customHeight="1">
      <c r="A542" s="4"/>
      <c r="B542" s="4"/>
    </row>
    <row r="543" ht="15.75" customHeight="1">
      <c r="A543" s="4"/>
      <c r="B543" s="4"/>
    </row>
    <row r="544" ht="15.75" customHeight="1">
      <c r="A544" s="4"/>
      <c r="B544" s="4"/>
    </row>
    <row r="545" ht="15.75" customHeight="1">
      <c r="A545" s="4"/>
      <c r="B545" s="4"/>
    </row>
    <row r="546" ht="15.75" customHeight="1">
      <c r="A546" s="4"/>
      <c r="B546" s="4"/>
    </row>
    <row r="547" ht="15.75" customHeight="1">
      <c r="A547" s="4"/>
      <c r="B547" s="4"/>
    </row>
    <row r="548" ht="15.75" customHeight="1">
      <c r="A548" s="4"/>
      <c r="B548" s="4"/>
    </row>
    <row r="549" ht="15.75" customHeight="1">
      <c r="A549" s="4"/>
      <c r="B549" s="4"/>
    </row>
    <row r="550" ht="15.75" customHeight="1">
      <c r="A550" s="4"/>
      <c r="B550" s="4"/>
    </row>
    <row r="551" ht="15.75" customHeight="1">
      <c r="A551" s="4"/>
      <c r="B551" s="4"/>
    </row>
    <row r="552" ht="15.75" customHeight="1">
      <c r="A552" s="4"/>
      <c r="B552" s="4"/>
    </row>
    <row r="553" ht="15.75" customHeight="1">
      <c r="A553" s="4"/>
      <c r="B553" s="4"/>
    </row>
    <row r="554" ht="15.75" customHeight="1">
      <c r="A554" s="4"/>
      <c r="B554" s="4"/>
    </row>
    <row r="555" ht="15.75" customHeight="1">
      <c r="A555" s="4"/>
      <c r="B555" s="4"/>
    </row>
    <row r="556" ht="15.75" customHeight="1">
      <c r="A556" s="4"/>
      <c r="B556" s="4"/>
    </row>
    <row r="557" ht="15.75" customHeight="1">
      <c r="A557" s="4"/>
      <c r="B557" s="4"/>
    </row>
    <row r="558" ht="15.75" customHeight="1">
      <c r="A558" s="4"/>
      <c r="B558" s="4"/>
    </row>
    <row r="559" ht="15.75" customHeight="1">
      <c r="A559" s="4"/>
      <c r="B559" s="4"/>
    </row>
    <row r="560" ht="15.75" customHeight="1">
      <c r="A560" s="4"/>
      <c r="B560" s="4"/>
    </row>
    <row r="561" ht="15.75" customHeight="1">
      <c r="A561" s="4"/>
      <c r="B561" s="4"/>
    </row>
    <row r="562" ht="15.75" customHeight="1">
      <c r="A562" s="4"/>
      <c r="B562" s="4"/>
    </row>
    <row r="563" ht="15.75" customHeight="1">
      <c r="A563" s="4"/>
      <c r="B563" s="4"/>
    </row>
    <row r="564" ht="15.75" customHeight="1">
      <c r="A564" s="4"/>
      <c r="B564" s="4"/>
    </row>
    <row r="565" ht="15.75" customHeight="1">
      <c r="A565" s="4"/>
      <c r="B565" s="4"/>
    </row>
    <row r="566" ht="15.75" customHeight="1">
      <c r="A566" s="4"/>
      <c r="B566" s="4"/>
    </row>
    <row r="567" ht="15.75" customHeight="1">
      <c r="A567" s="4"/>
      <c r="B567" s="4"/>
    </row>
    <row r="568" ht="15.75" customHeight="1">
      <c r="A568" s="4"/>
      <c r="B568" s="4"/>
    </row>
    <row r="569" ht="15.75" customHeight="1">
      <c r="A569" s="4"/>
      <c r="B569" s="4"/>
    </row>
    <row r="570" ht="15.75" customHeight="1">
      <c r="A570" s="4"/>
      <c r="B570" s="4"/>
    </row>
    <row r="571" ht="15.75" customHeight="1">
      <c r="A571" s="4"/>
      <c r="B571" s="4"/>
    </row>
    <row r="572" ht="15.75" customHeight="1">
      <c r="A572" s="4"/>
      <c r="B572" s="4"/>
    </row>
    <row r="573" ht="15.75" customHeight="1">
      <c r="A573" s="4"/>
      <c r="B573" s="4"/>
    </row>
    <row r="574" ht="15.75" customHeight="1">
      <c r="A574" s="4"/>
      <c r="B574" s="4"/>
    </row>
    <row r="575" ht="15.75" customHeight="1">
      <c r="A575" s="4"/>
      <c r="B575" s="4"/>
    </row>
    <row r="576" ht="15.75" customHeight="1">
      <c r="A576" s="4"/>
      <c r="B576" s="4"/>
    </row>
    <row r="577" ht="15.75" customHeight="1">
      <c r="A577" s="4"/>
      <c r="B577" s="4"/>
    </row>
    <row r="578" ht="15.75" customHeight="1">
      <c r="A578" s="4"/>
      <c r="B578" s="4"/>
    </row>
    <row r="579" ht="15.75" customHeight="1">
      <c r="A579" s="4"/>
      <c r="B579" s="4"/>
    </row>
    <row r="580" ht="15.75" customHeight="1">
      <c r="A580" s="4"/>
      <c r="B580" s="4"/>
    </row>
    <row r="581" ht="15.75" customHeight="1">
      <c r="A581" s="4"/>
      <c r="B581" s="4"/>
    </row>
    <row r="582" ht="15.75" customHeight="1">
      <c r="A582" s="4"/>
      <c r="B582" s="4"/>
    </row>
    <row r="583" ht="15.75" customHeight="1">
      <c r="A583" s="4"/>
      <c r="B583" s="4"/>
    </row>
    <row r="584" ht="15.75" customHeight="1">
      <c r="A584" s="4"/>
      <c r="B584" s="4"/>
    </row>
    <row r="585" ht="15.75" customHeight="1">
      <c r="A585" s="4"/>
      <c r="B585" s="4"/>
    </row>
    <row r="586" ht="15.75" customHeight="1">
      <c r="A586" s="4"/>
      <c r="B586" s="4"/>
    </row>
    <row r="587" ht="15.75" customHeight="1">
      <c r="A587" s="4"/>
      <c r="B587" s="4"/>
    </row>
    <row r="588" ht="15.75" customHeight="1">
      <c r="A588" s="4"/>
      <c r="B588" s="4"/>
    </row>
    <row r="589" ht="15.75" customHeight="1">
      <c r="A589" s="4"/>
      <c r="B589" s="4"/>
    </row>
    <row r="590" ht="15.75" customHeight="1">
      <c r="A590" s="4"/>
      <c r="B590" s="4"/>
    </row>
    <row r="591" ht="15.75" customHeight="1">
      <c r="A591" s="4"/>
      <c r="B591" s="4"/>
    </row>
    <row r="592" ht="15.75" customHeight="1">
      <c r="A592" s="4"/>
      <c r="B592" s="4"/>
    </row>
    <row r="593" ht="15.75" customHeight="1">
      <c r="A593" s="4"/>
      <c r="B593" s="4"/>
    </row>
    <row r="594" ht="15.75" customHeight="1">
      <c r="A594" s="4"/>
      <c r="B594" s="4"/>
    </row>
    <row r="595" ht="15.75" customHeight="1">
      <c r="A595" s="4"/>
      <c r="B595" s="4"/>
    </row>
    <row r="596" ht="15.75" customHeight="1">
      <c r="A596" s="4"/>
      <c r="B596" s="4"/>
    </row>
    <row r="597" ht="15.75" customHeight="1">
      <c r="A597" s="4"/>
      <c r="B597" s="4"/>
    </row>
    <row r="598" ht="15.75" customHeight="1">
      <c r="A598" s="4"/>
      <c r="B598" s="4"/>
    </row>
    <row r="599" ht="15.75" customHeight="1">
      <c r="A599" s="4"/>
      <c r="B599" s="4"/>
    </row>
    <row r="600" ht="15.75" customHeight="1">
      <c r="A600" s="4"/>
      <c r="B600" s="4"/>
    </row>
    <row r="601" ht="15.75" customHeight="1">
      <c r="A601" s="4"/>
      <c r="B601" s="4"/>
    </row>
    <row r="602" ht="15.75" customHeight="1">
      <c r="A602" s="4"/>
      <c r="B602" s="4"/>
    </row>
    <row r="603" ht="15.75" customHeight="1">
      <c r="A603" s="4"/>
      <c r="B603" s="4"/>
    </row>
    <row r="604" ht="15.75" customHeight="1">
      <c r="A604" s="4"/>
      <c r="B604" s="4"/>
    </row>
    <row r="605" ht="15.75" customHeight="1">
      <c r="A605" s="4"/>
      <c r="B605" s="4"/>
    </row>
    <row r="606" ht="15.75" customHeight="1">
      <c r="A606" s="4"/>
      <c r="B606" s="4"/>
    </row>
    <row r="607" ht="15.75" customHeight="1">
      <c r="A607" s="4"/>
      <c r="B607" s="4"/>
    </row>
    <row r="608" ht="15.75" customHeight="1">
      <c r="A608" s="4"/>
      <c r="B608" s="4"/>
    </row>
    <row r="609" ht="15.75" customHeight="1">
      <c r="A609" s="4"/>
      <c r="B609" s="4"/>
    </row>
    <row r="610" ht="15.75" customHeight="1">
      <c r="A610" s="4"/>
      <c r="B610" s="4"/>
    </row>
    <row r="611" ht="15.75" customHeight="1">
      <c r="A611" s="4"/>
      <c r="B611" s="4"/>
    </row>
    <row r="612" ht="15.75" customHeight="1">
      <c r="A612" s="4"/>
      <c r="B612" s="4"/>
    </row>
    <row r="613" ht="15.75" customHeight="1">
      <c r="A613" s="4"/>
      <c r="B613" s="4"/>
    </row>
    <row r="614" ht="15.75" customHeight="1">
      <c r="A614" s="4"/>
      <c r="B614" s="4"/>
    </row>
    <row r="615" ht="15.75" customHeight="1">
      <c r="A615" s="4"/>
      <c r="B615" s="4"/>
    </row>
    <row r="616" ht="15.75" customHeight="1">
      <c r="A616" s="4"/>
      <c r="B616" s="4"/>
    </row>
    <row r="617" ht="15.75" customHeight="1">
      <c r="A617" s="4"/>
      <c r="B617" s="4"/>
    </row>
    <row r="618" ht="15.75" customHeight="1">
      <c r="A618" s="4"/>
      <c r="B618" s="4"/>
    </row>
    <row r="619" ht="15.75" customHeight="1">
      <c r="A619" s="4"/>
      <c r="B619" s="4"/>
    </row>
    <row r="620" ht="15.75" customHeight="1">
      <c r="A620" s="4"/>
      <c r="B620" s="4"/>
    </row>
    <row r="621" ht="15.75" customHeight="1">
      <c r="A621" s="4"/>
      <c r="B621" s="4"/>
    </row>
    <row r="622" ht="15.75" customHeight="1">
      <c r="A622" s="4"/>
      <c r="B622" s="4"/>
    </row>
    <row r="623" ht="15.75" customHeight="1">
      <c r="A623" s="4"/>
      <c r="B623" s="4"/>
    </row>
    <row r="624" ht="15.75" customHeight="1">
      <c r="A624" s="4"/>
      <c r="B624" s="4"/>
    </row>
    <row r="625" ht="15.75" customHeight="1">
      <c r="A625" s="4"/>
      <c r="B625" s="4"/>
    </row>
    <row r="626" ht="15.75" customHeight="1">
      <c r="A626" s="4"/>
      <c r="B626" s="4"/>
    </row>
    <row r="627" ht="15.75" customHeight="1">
      <c r="A627" s="4"/>
      <c r="B627" s="4"/>
    </row>
    <row r="628" ht="15.75" customHeight="1">
      <c r="A628" s="4"/>
      <c r="B628" s="4"/>
    </row>
    <row r="629" ht="15.75" customHeight="1">
      <c r="A629" s="4"/>
      <c r="B629" s="4"/>
    </row>
    <row r="630" ht="15.75" customHeight="1">
      <c r="A630" s="4"/>
      <c r="B630" s="4"/>
    </row>
    <row r="631" ht="15.75" customHeight="1">
      <c r="A631" s="4"/>
      <c r="B631" s="4"/>
    </row>
    <row r="632" ht="15.75" customHeight="1">
      <c r="A632" s="4"/>
      <c r="B632" s="4"/>
    </row>
    <row r="633" ht="15.75" customHeight="1">
      <c r="A633" s="4"/>
      <c r="B633" s="4"/>
    </row>
    <row r="634" ht="15.75" customHeight="1">
      <c r="A634" s="4"/>
      <c r="B634" s="4"/>
    </row>
    <row r="635" ht="15.75" customHeight="1">
      <c r="A635" s="4"/>
      <c r="B635" s="4"/>
    </row>
    <row r="636" ht="15.75" customHeight="1">
      <c r="A636" s="4"/>
      <c r="B636" s="4"/>
    </row>
    <row r="637" ht="15.75" customHeight="1">
      <c r="A637" s="4"/>
      <c r="B637" s="4"/>
    </row>
    <row r="638" ht="15.75" customHeight="1">
      <c r="A638" s="4"/>
      <c r="B638" s="4"/>
    </row>
    <row r="639" ht="15.75" customHeight="1">
      <c r="A639" s="4"/>
      <c r="B639" s="4"/>
    </row>
    <row r="640" ht="15.75" customHeight="1">
      <c r="A640" s="4"/>
      <c r="B640" s="4"/>
    </row>
    <row r="641" ht="15.75" customHeight="1">
      <c r="A641" s="4"/>
      <c r="B641" s="4"/>
    </row>
    <row r="642" ht="15.75" customHeight="1">
      <c r="A642" s="4"/>
      <c r="B642" s="4"/>
    </row>
    <row r="643" ht="15.75" customHeight="1">
      <c r="A643" s="4"/>
      <c r="B643" s="4"/>
    </row>
    <row r="644" ht="15.75" customHeight="1">
      <c r="A644" s="4"/>
      <c r="B644" s="4"/>
    </row>
    <row r="645" ht="15.75" customHeight="1">
      <c r="A645" s="4"/>
      <c r="B645" s="4"/>
    </row>
    <row r="646" ht="15.75" customHeight="1">
      <c r="A646" s="4"/>
      <c r="B646" s="4"/>
    </row>
    <row r="647" ht="15.75" customHeight="1">
      <c r="A647" s="4"/>
      <c r="B647" s="4"/>
    </row>
    <row r="648" ht="15.75" customHeight="1">
      <c r="A648" s="4"/>
      <c r="B648" s="4"/>
    </row>
    <row r="649" ht="15.75" customHeight="1">
      <c r="A649" s="4"/>
      <c r="B649" s="4"/>
    </row>
    <row r="650" ht="15.75" customHeight="1">
      <c r="A650" s="4"/>
      <c r="B650" s="4"/>
    </row>
    <row r="651" ht="15.75" customHeight="1">
      <c r="A651" s="4"/>
      <c r="B651" s="4"/>
    </row>
    <row r="652" ht="15.75" customHeight="1">
      <c r="A652" s="4"/>
      <c r="B652" s="4"/>
    </row>
    <row r="653" ht="15.75" customHeight="1">
      <c r="A653" s="4"/>
      <c r="B653" s="4"/>
    </row>
    <row r="654" ht="15.75" customHeight="1">
      <c r="A654" s="4"/>
      <c r="B654" s="4"/>
    </row>
    <row r="655" ht="15.75" customHeight="1">
      <c r="A655" s="4"/>
      <c r="B655" s="4"/>
    </row>
    <row r="656" ht="15.75" customHeight="1">
      <c r="A656" s="4"/>
      <c r="B656" s="4"/>
    </row>
    <row r="657" ht="15.75" customHeight="1">
      <c r="A657" s="4"/>
      <c r="B657" s="4"/>
    </row>
    <row r="658" ht="15.75" customHeight="1">
      <c r="A658" s="4"/>
      <c r="B658" s="4"/>
    </row>
    <row r="659" ht="15.75" customHeight="1">
      <c r="A659" s="4"/>
      <c r="B659" s="4"/>
    </row>
    <row r="660" ht="15.75" customHeight="1">
      <c r="A660" s="4"/>
      <c r="B660" s="4"/>
    </row>
    <row r="661" ht="15.75" customHeight="1">
      <c r="A661" s="4"/>
      <c r="B661" s="4"/>
    </row>
    <row r="662" ht="15.75" customHeight="1">
      <c r="A662" s="4"/>
      <c r="B662" s="4"/>
    </row>
    <row r="663" ht="15.75" customHeight="1">
      <c r="A663" s="4"/>
      <c r="B663" s="4"/>
    </row>
    <row r="664" ht="15.75" customHeight="1">
      <c r="A664" s="4"/>
      <c r="B664" s="4"/>
    </row>
    <row r="665" ht="15.75" customHeight="1">
      <c r="A665" s="4"/>
      <c r="B665" s="4"/>
    </row>
    <row r="666" ht="15.75" customHeight="1">
      <c r="A666" s="4"/>
      <c r="B666" s="4"/>
    </row>
    <row r="667" ht="15.75" customHeight="1">
      <c r="A667" s="4"/>
      <c r="B667" s="4"/>
    </row>
    <row r="668" ht="15.75" customHeight="1">
      <c r="A668" s="4"/>
      <c r="B668" s="4"/>
    </row>
    <row r="669" ht="15.75" customHeight="1">
      <c r="A669" s="4"/>
      <c r="B669" s="4"/>
    </row>
    <row r="670" ht="15.75" customHeight="1">
      <c r="A670" s="4"/>
      <c r="B670" s="4"/>
    </row>
    <row r="671" ht="15.75" customHeight="1">
      <c r="A671" s="4"/>
      <c r="B671" s="4"/>
    </row>
    <row r="672" ht="15.75" customHeight="1">
      <c r="A672" s="4"/>
      <c r="B672" s="4"/>
    </row>
    <row r="673" ht="15.75" customHeight="1">
      <c r="A673" s="4"/>
      <c r="B673" s="4"/>
    </row>
    <row r="674" ht="15.75" customHeight="1">
      <c r="A674" s="4"/>
      <c r="B674" s="4"/>
    </row>
    <row r="675" ht="15.75" customHeight="1">
      <c r="A675" s="4"/>
      <c r="B675" s="4"/>
    </row>
    <row r="676" ht="15.75" customHeight="1">
      <c r="A676" s="4"/>
      <c r="B676" s="4"/>
    </row>
    <row r="677" ht="15.75" customHeight="1">
      <c r="A677" s="4"/>
      <c r="B677" s="4"/>
    </row>
    <row r="678" ht="15.75" customHeight="1">
      <c r="A678" s="4"/>
      <c r="B678" s="4"/>
    </row>
    <row r="679" ht="15.75" customHeight="1">
      <c r="A679" s="4"/>
      <c r="B679" s="4"/>
    </row>
    <row r="680" ht="15.75" customHeight="1">
      <c r="A680" s="4"/>
      <c r="B680" s="4"/>
    </row>
    <row r="681" ht="15.75" customHeight="1">
      <c r="A681" s="4"/>
      <c r="B681" s="4"/>
    </row>
    <row r="682" ht="15.75" customHeight="1">
      <c r="A682" s="4"/>
      <c r="B682" s="4"/>
    </row>
    <row r="683" ht="15.75" customHeight="1">
      <c r="A683" s="4"/>
      <c r="B683" s="4"/>
    </row>
    <row r="684" ht="15.75" customHeight="1">
      <c r="A684" s="4"/>
      <c r="B684" s="4"/>
    </row>
    <row r="685" ht="15.75" customHeight="1">
      <c r="A685" s="4"/>
      <c r="B685" s="4"/>
    </row>
    <row r="686" ht="15.75" customHeight="1">
      <c r="A686" s="4"/>
      <c r="B686" s="4"/>
    </row>
    <row r="687" ht="15.75" customHeight="1">
      <c r="A687" s="4"/>
      <c r="B687" s="4"/>
    </row>
    <row r="688" ht="15.75" customHeight="1">
      <c r="A688" s="4"/>
      <c r="B688" s="4"/>
    </row>
    <row r="689" ht="15.75" customHeight="1">
      <c r="A689" s="4"/>
      <c r="B689" s="4"/>
    </row>
    <row r="690" ht="15.75" customHeight="1">
      <c r="A690" s="4"/>
      <c r="B690" s="4"/>
    </row>
    <row r="691" ht="15.75" customHeight="1">
      <c r="A691" s="4"/>
      <c r="B691" s="4"/>
    </row>
    <row r="692" ht="15.75" customHeight="1">
      <c r="A692" s="4"/>
      <c r="B692" s="4"/>
    </row>
    <row r="693" ht="15.75" customHeight="1">
      <c r="A693" s="4"/>
      <c r="B693" s="4"/>
    </row>
    <row r="694" ht="15.75" customHeight="1">
      <c r="A694" s="4"/>
      <c r="B694" s="4"/>
    </row>
    <row r="695" ht="15.75" customHeight="1">
      <c r="A695" s="4"/>
      <c r="B695" s="4"/>
    </row>
    <row r="696" ht="15.75" customHeight="1">
      <c r="A696" s="4"/>
      <c r="B696" s="4"/>
    </row>
    <row r="697" ht="15.75" customHeight="1">
      <c r="A697" s="4"/>
      <c r="B697" s="4"/>
    </row>
    <row r="698" ht="15.75" customHeight="1">
      <c r="A698" s="4"/>
      <c r="B698" s="4"/>
    </row>
    <row r="699" ht="15.75" customHeight="1">
      <c r="A699" s="4"/>
      <c r="B699" s="4"/>
    </row>
    <row r="700" ht="15.75" customHeight="1">
      <c r="A700" s="4"/>
      <c r="B700" s="4"/>
    </row>
    <row r="701" ht="15.75" customHeight="1">
      <c r="A701" s="4"/>
      <c r="B701" s="4"/>
    </row>
    <row r="702" ht="15.75" customHeight="1">
      <c r="A702" s="4"/>
      <c r="B702" s="4"/>
    </row>
    <row r="703" ht="15.75" customHeight="1">
      <c r="A703" s="4"/>
      <c r="B703" s="4"/>
    </row>
    <row r="704" ht="15.75" customHeight="1">
      <c r="A704" s="4"/>
      <c r="B704" s="4"/>
    </row>
    <row r="705" ht="15.75" customHeight="1">
      <c r="A705" s="4"/>
      <c r="B705" s="4"/>
    </row>
    <row r="706" ht="15.75" customHeight="1">
      <c r="A706" s="4"/>
      <c r="B706" s="4"/>
    </row>
    <row r="707" ht="15.75" customHeight="1">
      <c r="A707" s="4"/>
      <c r="B707" s="4"/>
    </row>
    <row r="708" ht="15.75" customHeight="1">
      <c r="A708" s="4"/>
      <c r="B708" s="4"/>
    </row>
    <row r="709" ht="15.75" customHeight="1">
      <c r="A709" s="4"/>
      <c r="B709" s="4"/>
    </row>
    <row r="710" ht="15.75" customHeight="1">
      <c r="A710" s="4"/>
      <c r="B710" s="4"/>
    </row>
    <row r="711" ht="15.75" customHeight="1">
      <c r="A711" s="4"/>
      <c r="B711" s="4"/>
    </row>
    <row r="712" ht="15.75" customHeight="1">
      <c r="A712" s="4"/>
      <c r="B712" s="4"/>
    </row>
    <row r="713" ht="15.75" customHeight="1">
      <c r="A713" s="4"/>
      <c r="B713" s="4"/>
    </row>
    <row r="714" ht="15.75" customHeight="1">
      <c r="A714" s="4"/>
      <c r="B714" s="4"/>
    </row>
    <row r="715" ht="15.75" customHeight="1">
      <c r="A715" s="4"/>
      <c r="B715" s="4"/>
    </row>
    <row r="716" ht="15.75" customHeight="1">
      <c r="A716" s="4"/>
      <c r="B716" s="4"/>
    </row>
    <row r="717" ht="15.75" customHeight="1">
      <c r="A717" s="4"/>
      <c r="B717" s="4"/>
    </row>
    <row r="718" ht="15.75" customHeight="1">
      <c r="A718" s="4"/>
      <c r="B718" s="4"/>
    </row>
    <row r="719" ht="15.75" customHeight="1">
      <c r="A719" s="4"/>
      <c r="B719" s="4"/>
    </row>
    <row r="720" ht="15.75" customHeight="1">
      <c r="A720" s="4"/>
      <c r="B720" s="4"/>
    </row>
    <row r="721" ht="15.75" customHeight="1">
      <c r="A721" s="4"/>
      <c r="B721" s="4"/>
    </row>
    <row r="722" ht="15.75" customHeight="1">
      <c r="A722" s="4"/>
      <c r="B722" s="4"/>
    </row>
    <row r="723" ht="15.75" customHeight="1">
      <c r="A723" s="4"/>
      <c r="B723" s="4"/>
    </row>
    <row r="724" ht="15.75" customHeight="1">
      <c r="A724" s="4"/>
      <c r="B724" s="4"/>
    </row>
    <row r="725" ht="15.75" customHeight="1">
      <c r="A725" s="4"/>
      <c r="B725" s="4"/>
    </row>
    <row r="726" ht="15.75" customHeight="1">
      <c r="A726" s="4"/>
      <c r="B726" s="4"/>
    </row>
    <row r="727" ht="15.75" customHeight="1">
      <c r="A727" s="4"/>
      <c r="B727" s="4"/>
    </row>
    <row r="728" ht="15.75" customHeight="1">
      <c r="A728" s="4"/>
      <c r="B728" s="4"/>
    </row>
    <row r="729" ht="15.75" customHeight="1">
      <c r="A729" s="4"/>
      <c r="B729" s="4"/>
    </row>
    <row r="730" ht="15.75" customHeight="1">
      <c r="A730" s="4"/>
      <c r="B730" s="4"/>
    </row>
    <row r="731" ht="15.75" customHeight="1">
      <c r="A731" s="4"/>
      <c r="B731" s="4"/>
    </row>
    <row r="732" ht="15.75" customHeight="1">
      <c r="A732" s="4"/>
      <c r="B732" s="4"/>
    </row>
    <row r="733" ht="15.75" customHeight="1">
      <c r="A733" s="4"/>
      <c r="B733" s="4"/>
    </row>
    <row r="734" ht="15.75" customHeight="1">
      <c r="A734" s="4"/>
      <c r="B734" s="4"/>
    </row>
    <row r="735" ht="15.75" customHeight="1">
      <c r="A735" s="4"/>
      <c r="B735" s="4"/>
    </row>
    <row r="736" ht="15.75" customHeight="1">
      <c r="A736" s="4"/>
      <c r="B736" s="4"/>
    </row>
    <row r="737" ht="15.75" customHeight="1">
      <c r="A737" s="4"/>
      <c r="B737" s="4"/>
    </row>
    <row r="738" ht="15.75" customHeight="1">
      <c r="A738" s="4"/>
      <c r="B738" s="4"/>
    </row>
    <row r="739" ht="15.75" customHeight="1">
      <c r="A739" s="4"/>
      <c r="B739" s="4"/>
    </row>
    <row r="740" ht="15.75" customHeight="1">
      <c r="A740" s="4"/>
      <c r="B740" s="4"/>
    </row>
    <row r="741" ht="15.75" customHeight="1">
      <c r="A741" s="4"/>
      <c r="B741" s="4"/>
    </row>
    <row r="742" ht="15.75" customHeight="1">
      <c r="A742" s="4"/>
      <c r="B742" s="4"/>
    </row>
    <row r="743" ht="15.75" customHeight="1">
      <c r="A743" s="4"/>
      <c r="B743" s="4"/>
    </row>
    <row r="744" ht="15.75" customHeight="1">
      <c r="A744" s="4"/>
      <c r="B744" s="4"/>
    </row>
    <row r="745" ht="15.75" customHeight="1">
      <c r="A745" s="4"/>
      <c r="B745" s="4"/>
    </row>
    <row r="746" ht="15.75" customHeight="1">
      <c r="A746" s="4"/>
      <c r="B746" s="4"/>
    </row>
    <row r="747" ht="15.75" customHeight="1">
      <c r="A747" s="4"/>
      <c r="B747" s="4"/>
    </row>
    <row r="748" ht="15.75" customHeight="1">
      <c r="A748" s="4"/>
      <c r="B748" s="4"/>
    </row>
    <row r="749" ht="15.75" customHeight="1">
      <c r="A749" s="4"/>
      <c r="B749" s="4"/>
    </row>
    <row r="750" ht="15.75" customHeight="1">
      <c r="A750" s="4"/>
      <c r="B750" s="4"/>
    </row>
    <row r="751" ht="15.75" customHeight="1">
      <c r="A751" s="4"/>
      <c r="B751" s="4"/>
    </row>
    <row r="752" ht="15.75" customHeight="1">
      <c r="A752" s="4"/>
      <c r="B752" s="4"/>
    </row>
    <row r="753" ht="15.75" customHeight="1">
      <c r="A753" s="4"/>
      <c r="B753" s="4"/>
    </row>
    <row r="754" ht="15.75" customHeight="1">
      <c r="A754" s="4"/>
      <c r="B754" s="4"/>
    </row>
    <row r="755" ht="15.75" customHeight="1">
      <c r="A755" s="4"/>
      <c r="B755" s="4"/>
    </row>
    <row r="756" ht="15.75" customHeight="1">
      <c r="A756" s="4"/>
      <c r="B756" s="4"/>
    </row>
    <row r="757" ht="15.75" customHeight="1">
      <c r="A757" s="4"/>
      <c r="B757" s="4"/>
    </row>
    <row r="758" ht="15.75" customHeight="1">
      <c r="A758" s="4"/>
      <c r="B758" s="4"/>
    </row>
    <row r="759" ht="15.75" customHeight="1">
      <c r="A759" s="4"/>
      <c r="B759" s="4"/>
    </row>
    <row r="760" ht="15.75" customHeight="1">
      <c r="A760" s="4"/>
      <c r="B760" s="4"/>
    </row>
    <row r="761" ht="15.75" customHeight="1">
      <c r="A761" s="4"/>
      <c r="B761" s="4"/>
    </row>
    <row r="762" ht="15.75" customHeight="1">
      <c r="A762" s="4"/>
      <c r="B762" s="4"/>
    </row>
    <row r="763" ht="15.75" customHeight="1">
      <c r="A763" s="4"/>
      <c r="B763" s="4"/>
    </row>
    <row r="764" ht="15.75" customHeight="1">
      <c r="A764" s="4"/>
      <c r="B764" s="4"/>
    </row>
    <row r="765" ht="15.75" customHeight="1">
      <c r="A765" s="4"/>
      <c r="B765" s="4"/>
    </row>
    <row r="766" ht="15.75" customHeight="1">
      <c r="A766" s="4"/>
      <c r="B766" s="4"/>
    </row>
    <row r="767" ht="15.75" customHeight="1">
      <c r="A767" s="4"/>
      <c r="B767" s="4"/>
    </row>
    <row r="768" ht="15.75" customHeight="1">
      <c r="A768" s="4"/>
      <c r="B768" s="4"/>
    </row>
    <row r="769" ht="15.75" customHeight="1">
      <c r="A769" s="4"/>
      <c r="B769" s="4"/>
    </row>
    <row r="770" ht="15.75" customHeight="1">
      <c r="A770" s="4"/>
      <c r="B770" s="4"/>
    </row>
    <row r="771" ht="15.75" customHeight="1">
      <c r="A771" s="4"/>
      <c r="B771" s="4"/>
    </row>
    <row r="772" ht="15.75" customHeight="1">
      <c r="A772" s="4"/>
      <c r="B772" s="4"/>
    </row>
    <row r="773" ht="15.75" customHeight="1">
      <c r="A773" s="4"/>
      <c r="B773" s="4"/>
    </row>
    <row r="774" ht="15.75" customHeight="1">
      <c r="A774" s="4"/>
      <c r="B774" s="4"/>
    </row>
    <row r="775" ht="15.75" customHeight="1">
      <c r="A775" s="4"/>
      <c r="B775" s="4"/>
    </row>
    <row r="776" ht="15.75" customHeight="1">
      <c r="A776" s="4"/>
      <c r="B776" s="4"/>
    </row>
    <row r="777" ht="15.75" customHeight="1">
      <c r="A777" s="4"/>
      <c r="B777" s="4"/>
    </row>
    <row r="778" ht="15.75" customHeight="1">
      <c r="A778" s="4"/>
      <c r="B778" s="4"/>
    </row>
    <row r="779" ht="15.75" customHeight="1">
      <c r="A779" s="4"/>
      <c r="B779" s="4"/>
    </row>
    <row r="780" ht="15.75" customHeight="1">
      <c r="A780" s="4"/>
      <c r="B780" s="4"/>
    </row>
    <row r="781" ht="15.75" customHeight="1">
      <c r="A781" s="4"/>
      <c r="B781" s="4"/>
    </row>
    <row r="782" ht="15.75" customHeight="1">
      <c r="A782" s="4"/>
      <c r="B782" s="4"/>
    </row>
    <row r="783" ht="15.75" customHeight="1">
      <c r="A783" s="4"/>
      <c r="B783" s="4"/>
    </row>
    <row r="784" ht="15.75" customHeight="1">
      <c r="A784" s="4"/>
      <c r="B784" s="4"/>
    </row>
    <row r="785" ht="15.75" customHeight="1">
      <c r="A785" s="4"/>
      <c r="B785" s="4"/>
    </row>
    <row r="786" ht="15.75" customHeight="1">
      <c r="A786" s="4"/>
      <c r="B786" s="4"/>
    </row>
    <row r="787" ht="15.75" customHeight="1">
      <c r="A787" s="4"/>
      <c r="B787" s="4"/>
    </row>
    <row r="788" ht="15.75" customHeight="1">
      <c r="A788" s="4"/>
      <c r="B788" s="4"/>
    </row>
    <row r="789" ht="15.75" customHeight="1">
      <c r="A789" s="4"/>
      <c r="B789" s="4"/>
    </row>
    <row r="790" ht="15.75" customHeight="1">
      <c r="A790" s="4"/>
      <c r="B790" s="4"/>
    </row>
    <row r="791" ht="15.75" customHeight="1">
      <c r="A791" s="4"/>
      <c r="B791" s="4"/>
    </row>
    <row r="792" ht="15.75" customHeight="1">
      <c r="A792" s="4"/>
      <c r="B792" s="4"/>
    </row>
    <row r="793" ht="15.75" customHeight="1">
      <c r="A793" s="4"/>
      <c r="B793" s="4"/>
    </row>
    <row r="794" ht="15.75" customHeight="1">
      <c r="A794" s="4"/>
      <c r="B794" s="4"/>
    </row>
    <row r="795" ht="15.75" customHeight="1">
      <c r="A795" s="4"/>
      <c r="B795" s="4"/>
    </row>
    <row r="796" ht="15.75" customHeight="1">
      <c r="A796" s="4"/>
      <c r="B796" s="4"/>
    </row>
    <row r="797" ht="15.75" customHeight="1">
      <c r="A797" s="4"/>
      <c r="B797" s="4"/>
    </row>
    <row r="798" ht="15.75" customHeight="1">
      <c r="A798" s="4"/>
      <c r="B798" s="4"/>
    </row>
    <row r="799" ht="15.75" customHeight="1">
      <c r="A799" s="4"/>
      <c r="B799" s="4"/>
    </row>
    <row r="800" ht="15.75" customHeight="1">
      <c r="A800" s="4"/>
      <c r="B800" s="4"/>
    </row>
    <row r="801" ht="15.75" customHeight="1">
      <c r="A801" s="4"/>
      <c r="B801" s="4"/>
    </row>
    <row r="802" ht="15.75" customHeight="1">
      <c r="A802" s="4"/>
      <c r="B802" s="4"/>
    </row>
    <row r="803" ht="15.75" customHeight="1">
      <c r="A803" s="4"/>
      <c r="B803" s="4"/>
    </row>
    <row r="804" ht="15.75" customHeight="1">
      <c r="A804" s="4"/>
      <c r="B804" s="4"/>
    </row>
    <row r="805" ht="15.75" customHeight="1">
      <c r="A805" s="4"/>
      <c r="B805" s="4"/>
    </row>
    <row r="806" ht="15.75" customHeight="1">
      <c r="A806" s="4"/>
      <c r="B806" s="4"/>
    </row>
    <row r="807" ht="15.75" customHeight="1">
      <c r="A807" s="4"/>
      <c r="B807" s="4"/>
    </row>
    <row r="808" ht="15.75" customHeight="1">
      <c r="A808" s="4"/>
      <c r="B808" s="4"/>
    </row>
    <row r="809" ht="15.75" customHeight="1">
      <c r="A809" s="4"/>
      <c r="B809" s="4"/>
    </row>
    <row r="810" ht="15.75" customHeight="1">
      <c r="A810" s="4"/>
      <c r="B810" s="4"/>
    </row>
    <row r="811" ht="15.75" customHeight="1">
      <c r="A811" s="4"/>
      <c r="B811" s="4"/>
    </row>
    <row r="812" ht="15.75" customHeight="1">
      <c r="A812" s="4"/>
      <c r="B812" s="4"/>
    </row>
    <row r="813" ht="15.75" customHeight="1">
      <c r="A813" s="4"/>
      <c r="B813" s="4"/>
    </row>
    <row r="814" ht="15.75" customHeight="1">
      <c r="A814" s="4"/>
      <c r="B814" s="4"/>
    </row>
    <row r="815" ht="15.75" customHeight="1">
      <c r="A815" s="4"/>
      <c r="B815" s="4"/>
    </row>
    <row r="816" ht="15.75" customHeight="1">
      <c r="A816" s="4"/>
      <c r="B816" s="4"/>
    </row>
    <row r="817" ht="15.75" customHeight="1">
      <c r="A817" s="4"/>
      <c r="B817" s="4"/>
    </row>
    <row r="818" ht="15.75" customHeight="1">
      <c r="A818" s="4"/>
      <c r="B818" s="4"/>
    </row>
    <row r="819" ht="15.75" customHeight="1">
      <c r="A819" s="4"/>
      <c r="B819" s="4"/>
    </row>
    <row r="820" ht="15.75" customHeight="1">
      <c r="A820" s="4"/>
      <c r="B820" s="4"/>
    </row>
    <row r="821" ht="15.75" customHeight="1">
      <c r="A821" s="4"/>
      <c r="B821" s="4"/>
    </row>
    <row r="822" ht="15.75" customHeight="1">
      <c r="A822" s="4"/>
      <c r="B822" s="4"/>
    </row>
    <row r="823" ht="15.75" customHeight="1">
      <c r="A823" s="4"/>
      <c r="B823" s="4"/>
    </row>
    <row r="824" ht="15.75" customHeight="1">
      <c r="A824" s="4"/>
      <c r="B824" s="4"/>
    </row>
    <row r="825" ht="15.75" customHeight="1">
      <c r="A825" s="4"/>
      <c r="B825" s="4"/>
    </row>
    <row r="826" ht="15.75" customHeight="1">
      <c r="A826" s="4"/>
      <c r="B826" s="4"/>
    </row>
    <row r="827" ht="15.75" customHeight="1">
      <c r="A827" s="4"/>
      <c r="B827" s="4"/>
    </row>
    <row r="828" ht="15.75" customHeight="1">
      <c r="A828" s="4"/>
      <c r="B828" s="4"/>
    </row>
    <row r="829" ht="15.75" customHeight="1">
      <c r="A829" s="4"/>
      <c r="B829" s="4"/>
    </row>
    <row r="830" ht="15.75" customHeight="1">
      <c r="A830" s="4"/>
      <c r="B830" s="4"/>
    </row>
    <row r="831" ht="15.75" customHeight="1">
      <c r="A831" s="4"/>
      <c r="B831" s="4"/>
    </row>
    <row r="832" ht="15.75" customHeight="1">
      <c r="A832" s="4"/>
      <c r="B832" s="4"/>
    </row>
    <row r="833" ht="15.75" customHeight="1">
      <c r="A833" s="4"/>
      <c r="B833" s="4"/>
    </row>
    <row r="834" ht="15.75" customHeight="1">
      <c r="A834" s="4"/>
      <c r="B834" s="4"/>
    </row>
    <row r="835" ht="15.75" customHeight="1">
      <c r="A835" s="4"/>
      <c r="B835" s="4"/>
    </row>
    <row r="836" ht="15.75" customHeight="1">
      <c r="A836" s="4"/>
      <c r="B836" s="4"/>
    </row>
    <row r="837" ht="15.75" customHeight="1">
      <c r="A837" s="4"/>
      <c r="B837" s="4"/>
    </row>
    <row r="838" ht="15.75" customHeight="1">
      <c r="A838" s="4"/>
      <c r="B838" s="4"/>
    </row>
    <row r="839" ht="15.75" customHeight="1">
      <c r="A839" s="4"/>
      <c r="B839" s="4"/>
    </row>
    <row r="840" ht="15.75" customHeight="1">
      <c r="A840" s="4"/>
      <c r="B840" s="4"/>
    </row>
    <row r="841" ht="15.75" customHeight="1">
      <c r="A841" s="4"/>
      <c r="B841" s="4"/>
    </row>
    <row r="842" ht="15.75" customHeight="1">
      <c r="A842" s="4"/>
      <c r="B842" s="4"/>
    </row>
    <row r="843" ht="15.75" customHeight="1">
      <c r="A843" s="4"/>
      <c r="B843" s="4"/>
    </row>
    <row r="844" ht="15.75" customHeight="1">
      <c r="A844" s="4"/>
      <c r="B844" s="4"/>
    </row>
    <row r="845" ht="15.75" customHeight="1">
      <c r="A845" s="4"/>
      <c r="B845" s="4"/>
    </row>
    <row r="846" ht="15.75" customHeight="1">
      <c r="A846" s="4"/>
      <c r="B846" s="4"/>
    </row>
    <row r="847" ht="15.75" customHeight="1">
      <c r="A847" s="4"/>
      <c r="B847" s="4"/>
    </row>
    <row r="848" ht="15.75" customHeight="1">
      <c r="A848" s="4"/>
      <c r="B848" s="4"/>
    </row>
    <row r="849" ht="15.75" customHeight="1">
      <c r="A849" s="4"/>
      <c r="B849" s="4"/>
    </row>
    <row r="850" ht="15.75" customHeight="1">
      <c r="A850" s="4"/>
      <c r="B850" s="4"/>
    </row>
    <row r="851" ht="15.75" customHeight="1">
      <c r="A851" s="4"/>
      <c r="B851" s="4"/>
    </row>
    <row r="852" ht="15.75" customHeight="1">
      <c r="A852" s="4"/>
      <c r="B852" s="4"/>
    </row>
    <row r="853" ht="15.75" customHeight="1">
      <c r="A853" s="4"/>
      <c r="B853" s="4"/>
    </row>
    <row r="854" ht="15.75" customHeight="1">
      <c r="A854" s="4"/>
      <c r="B854" s="4"/>
    </row>
    <row r="855" ht="15.75" customHeight="1">
      <c r="A855" s="4"/>
      <c r="B855" s="4"/>
    </row>
    <row r="856" ht="15.75" customHeight="1">
      <c r="A856" s="4"/>
      <c r="B856" s="4"/>
    </row>
    <row r="857" ht="15.75" customHeight="1">
      <c r="A857" s="4"/>
      <c r="B857" s="4"/>
    </row>
    <row r="858" ht="15.75" customHeight="1">
      <c r="A858" s="4"/>
      <c r="B858" s="4"/>
    </row>
    <row r="859" ht="15.75" customHeight="1">
      <c r="A859" s="4"/>
      <c r="B859" s="4"/>
    </row>
    <row r="860" ht="15.75" customHeight="1">
      <c r="A860" s="4"/>
      <c r="B860" s="4"/>
    </row>
    <row r="861" ht="15.75" customHeight="1">
      <c r="A861" s="4"/>
      <c r="B861" s="4"/>
    </row>
    <row r="862" ht="15.75" customHeight="1">
      <c r="A862" s="4"/>
      <c r="B862" s="4"/>
    </row>
    <row r="863" ht="15.75" customHeight="1">
      <c r="A863" s="4"/>
      <c r="B863" s="4"/>
    </row>
    <row r="864" ht="15.75" customHeight="1">
      <c r="A864" s="4"/>
      <c r="B864" s="4"/>
    </row>
    <row r="865" ht="15.75" customHeight="1">
      <c r="A865" s="4"/>
      <c r="B865" s="4"/>
    </row>
    <row r="866" ht="15.75" customHeight="1">
      <c r="A866" s="4"/>
      <c r="B866" s="4"/>
    </row>
    <row r="867" ht="15.75" customHeight="1">
      <c r="A867" s="4"/>
      <c r="B867" s="4"/>
    </row>
    <row r="868" ht="15.75" customHeight="1">
      <c r="A868" s="4"/>
      <c r="B868" s="4"/>
    </row>
    <row r="869" ht="15.75" customHeight="1">
      <c r="A869" s="4"/>
      <c r="B869" s="4"/>
    </row>
    <row r="870" ht="15.75" customHeight="1">
      <c r="A870" s="4"/>
      <c r="B870" s="4"/>
    </row>
    <row r="871" ht="15.75" customHeight="1">
      <c r="A871" s="4"/>
      <c r="B871" s="4"/>
    </row>
    <row r="872" ht="15.75" customHeight="1">
      <c r="A872" s="4"/>
      <c r="B872" s="4"/>
    </row>
    <row r="873" ht="15.75" customHeight="1">
      <c r="A873" s="4"/>
      <c r="B873" s="4"/>
    </row>
    <row r="874" ht="15.75" customHeight="1">
      <c r="A874" s="4"/>
      <c r="B874" s="4"/>
    </row>
    <row r="875" ht="15.75" customHeight="1">
      <c r="A875" s="4"/>
      <c r="B875" s="4"/>
    </row>
    <row r="876" ht="15.75" customHeight="1">
      <c r="A876" s="4"/>
      <c r="B876" s="4"/>
    </row>
    <row r="877" ht="15.75" customHeight="1">
      <c r="A877" s="4"/>
      <c r="B877" s="4"/>
    </row>
    <row r="878" ht="15.75" customHeight="1">
      <c r="A878" s="4"/>
      <c r="B878" s="4"/>
    </row>
    <row r="879" ht="15.75" customHeight="1">
      <c r="A879" s="4"/>
      <c r="B879" s="4"/>
    </row>
    <row r="880" ht="15.75" customHeight="1">
      <c r="A880" s="4"/>
      <c r="B880" s="4"/>
    </row>
    <row r="881" ht="15.75" customHeight="1">
      <c r="A881" s="4"/>
      <c r="B881" s="4"/>
    </row>
    <row r="882" ht="15.75" customHeight="1">
      <c r="A882" s="4"/>
      <c r="B882" s="4"/>
    </row>
    <row r="883" ht="15.75" customHeight="1">
      <c r="A883" s="4"/>
      <c r="B883" s="4"/>
    </row>
    <row r="884" ht="15.75" customHeight="1">
      <c r="A884" s="4"/>
      <c r="B884" s="4"/>
    </row>
    <row r="885" ht="15.75" customHeight="1">
      <c r="A885" s="4"/>
      <c r="B885" s="4"/>
    </row>
    <row r="886" ht="15.75" customHeight="1">
      <c r="A886" s="4"/>
      <c r="B886" s="4"/>
    </row>
    <row r="887" ht="15.75" customHeight="1">
      <c r="A887" s="4"/>
      <c r="B887" s="4"/>
    </row>
    <row r="888" ht="15.75" customHeight="1">
      <c r="A888" s="4"/>
      <c r="B888" s="4"/>
    </row>
    <row r="889" ht="15.75" customHeight="1">
      <c r="A889" s="4"/>
      <c r="B889" s="4"/>
    </row>
    <row r="890" ht="15.75" customHeight="1">
      <c r="A890" s="4"/>
      <c r="B890" s="4"/>
    </row>
    <row r="891" ht="15.75" customHeight="1">
      <c r="A891" s="4"/>
      <c r="B891" s="4"/>
    </row>
    <row r="892" ht="15.75" customHeight="1">
      <c r="A892" s="4"/>
      <c r="B892" s="4"/>
    </row>
    <row r="893" ht="15.75" customHeight="1">
      <c r="A893" s="4"/>
      <c r="B893" s="4"/>
    </row>
    <row r="894" ht="15.75" customHeight="1">
      <c r="A894" s="4"/>
      <c r="B894" s="4"/>
    </row>
    <row r="895" ht="15.75" customHeight="1">
      <c r="A895" s="4"/>
      <c r="B895" s="4"/>
    </row>
    <row r="896" ht="15.75" customHeight="1">
      <c r="A896" s="4"/>
      <c r="B896" s="4"/>
    </row>
    <row r="897" ht="15.75" customHeight="1">
      <c r="A897" s="4"/>
      <c r="B897" s="4"/>
    </row>
    <row r="898" ht="15.75" customHeight="1">
      <c r="A898" s="4"/>
      <c r="B898" s="4"/>
    </row>
    <row r="899" ht="15.75" customHeight="1">
      <c r="A899" s="4"/>
      <c r="B899" s="4"/>
    </row>
    <row r="900" ht="15.75" customHeight="1">
      <c r="A900" s="4"/>
      <c r="B900" s="4"/>
    </row>
    <row r="901" ht="15.75" customHeight="1">
      <c r="A901" s="4"/>
      <c r="B901" s="4"/>
    </row>
    <row r="902" ht="15.75" customHeight="1">
      <c r="A902" s="4"/>
      <c r="B902" s="4"/>
    </row>
    <row r="903" ht="15.75" customHeight="1">
      <c r="A903" s="4"/>
      <c r="B903" s="4"/>
    </row>
    <row r="904" ht="15.75" customHeight="1">
      <c r="A904" s="4"/>
      <c r="B904" s="4"/>
    </row>
    <row r="905" ht="15.75" customHeight="1">
      <c r="A905" s="4"/>
      <c r="B905" s="4"/>
    </row>
    <row r="906" ht="15.75" customHeight="1">
      <c r="A906" s="4"/>
      <c r="B906" s="4"/>
    </row>
    <row r="907" ht="15.75" customHeight="1">
      <c r="A907" s="4"/>
      <c r="B907" s="4"/>
    </row>
    <row r="908" ht="15.75" customHeight="1">
      <c r="A908" s="4"/>
      <c r="B908" s="4"/>
    </row>
    <row r="909" ht="15.75" customHeight="1">
      <c r="A909" s="4"/>
      <c r="B909" s="4"/>
    </row>
    <row r="910" ht="15.75" customHeight="1">
      <c r="A910" s="4"/>
      <c r="B910" s="4"/>
    </row>
    <row r="911" ht="15.75" customHeight="1">
      <c r="A911" s="4"/>
      <c r="B911" s="4"/>
    </row>
    <row r="912" ht="15.75" customHeight="1">
      <c r="A912" s="4"/>
      <c r="B912" s="4"/>
    </row>
    <row r="913" ht="15.75" customHeight="1">
      <c r="A913" s="4"/>
      <c r="B913" s="4"/>
    </row>
    <row r="914" ht="15.75" customHeight="1">
      <c r="A914" s="4"/>
      <c r="B914" s="4"/>
    </row>
    <row r="915" ht="15.75" customHeight="1">
      <c r="A915" s="4"/>
      <c r="B915" s="4"/>
    </row>
    <row r="916" ht="15.75" customHeight="1">
      <c r="A916" s="4"/>
      <c r="B916" s="4"/>
    </row>
    <row r="917" ht="15.75" customHeight="1">
      <c r="A917" s="4"/>
      <c r="B917" s="4"/>
    </row>
    <row r="918" ht="15.75" customHeight="1">
      <c r="A918" s="4"/>
      <c r="B918" s="4"/>
    </row>
    <row r="919" ht="15.75" customHeight="1">
      <c r="A919" s="4"/>
      <c r="B919" s="4"/>
    </row>
    <row r="920" ht="15.75" customHeight="1">
      <c r="A920" s="4"/>
      <c r="B920" s="4"/>
    </row>
    <row r="921" ht="15.75" customHeight="1">
      <c r="A921" s="4"/>
      <c r="B921" s="4"/>
    </row>
    <row r="922" ht="15.75" customHeight="1">
      <c r="A922" s="4"/>
      <c r="B922" s="4"/>
    </row>
    <row r="923" ht="15.75" customHeight="1">
      <c r="A923" s="4"/>
      <c r="B923" s="4"/>
    </row>
    <row r="924" ht="15.75" customHeight="1">
      <c r="A924" s="4"/>
      <c r="B924" s="4"/>
    </row>
    <row r="925" ht="15.75" customHeight="1">
      <c r="A925" s="4"/>
      <c r="B925" s="4"/>
    </row>
    <row r="926" ht="15.75" customHeight="1">
      <c r="A926" s="4"/>
      <c r="B926" s="4"/>
    </row>
    <row r="927" ht="15.75" customHeight="1">
      <c r="A927" s="4"/>
      <c r="B927" s="4"/>
    </row>
    <row r="928" ht="15.75" customHeight="1">
      <c r="A928" s="4"/>
      <c r="B928" s="4"/>
    </row>
    <row r="929" ht="15.75" customHeight="1">
      <c r="A929" s="4"/>
      <c r="B929" s="4"/>
    </row>
    <row r="930" ht="15.75" customHeight="1">
      <c r="A930" s="4"/>
      <c r="B930" s="4"/>
    </row>
    <row r="931" ht="15.75" customHeight="1">
      <c r="A931" s="4"/>
      <c r="B931" s="4"/>
    </row>
    <row r="932" ht="15.75" customHeight="1">
      <c r="A932" s="4"/>
      <c r="B932" s="4"/>
    </row>
    <row r="933" ht="15.75" customHeight="1">
      <c r="A933" s="4"/>
      <c r="B933" s="4"/>
    </row>
    <row r="934" ht="15.75" customHeight="1">
      <c r="A934" s="4"/>
      <c r="B934" s="4"/>
    </row>
    <row r="935" ht="15.75" customHeight="1">
      <c r="A935" s="4"/>
      <c r="B935" s="4"/>
    </row>
    <row r="936" ht="15.75" customHeight="1">
      <c r="A936" s="4"/>
      <c r="B936" s="4"/>
    </row>
    <row r="937" ht="15.75" customHeight="1">
      <c r="A937" s="4"/>
      <c r="B937" s="4"/>
    </row>
    <row r="938" ht="15.75" customHeight="1">
      <c r="A938" s="4"/>
      <c r="B938" s="4"/>
    </row>
    <row r="939" ht="15.75" customHeight="1">
      <c r="A939" s="4"/>
      <c r="B939" s="4"/>
    </row>
    <row r="940" ht="15.75" customHeight="1">
      <c r="A940" s="4"/>
      <c r="B940" s="4"/>
    </row>
    <row r="941" ht="15.75" customHeight="1">
      <c r="A941" s="4"/>
      <c r="B941" s="4"/>
    </row>
    <row r="942" ht="15.75" customHeight="1">
      <c r="A942" s="4"/>
      <c r="B942" s="4"/>
    </row>
    <row r="943" ht="15.75" customHeight="1">
      <c r="A943" s="4"/>
      <c r="B943" s="4"/>
    </row>
    <row r="944" ht="15.75" customHeight="1">
      <c r="A944" s="4"/>
      <c r="B944" s="4"/>
    </row>
    <row r="945" ht="15.75" customHeight="1">
      <c r="A945" s="4"/>
      <c r="B945" s="4"/>
    </row>
    <row r="946" ht="15.75" customHeight="1">
      <c r="A946" s="4"/>
      <c r="B946" s="4"/>
    </row>
    <row r="947" ht="15.75" customHeight="1">
      <c r="A947" s="4"/>
      <c r="B947" s="4"/>
    </row>
    <row r="948" ht="15.75" customHeight="1">
      <c r="A948" s="4"/>
      <c r="B948" s="4"/>
    </row>
    <row r="949" ht="15.75" customHeight="1">
      <c r="A949" s="4"/>
      <c r="B949" s="4"/>
    </row>
    <row r="950" ht="15.75" customHeight="1">
      <c r="A950" s="4"/>
      <c r="B950" s="4"/>
    </row>
    <row r="951" ht="15.75" customHeight="1">
      <c r="A951" s="4"/>
      <c r="B951" s="4"/>
    </row>
    <row r="952" ht="15.75" customHeight="1">
      <c r="A952" s="4"/>
      <c r="B952" s="4"/>
    </row>
    <row r="953" ht="15.75" customHeight="1">
      <c r="A953" s="4"/>
      <c r="B953" s="4"/>
    </row>
    <row r="954" ht="15.75" customHeight="1">
      <c r="A954" s="4"/>
      <c r="B954" s="4"/>
    </row>
    <row r="955" ht="15.75" customHeight="1">
      <c r="A955" s="4"/>
      <c r="B955" s="4"/>
    </row>
    <row r="956" ht="15.75" customHeight="1">
      <c r="A956" s="4"/>
      <c r="B956" s="4"/>
    </row>
    <row r="957" ht="15.75" customHeight="1">
      <c r="A957" s="4"/>
      <c r="B957" s="4"/>
    </row>
    <row r="958" ht="15.75" customHeight="1">
      <c r="A958" s="4"/>
      <c r="B958" s="4"/>
    </row>
    <row r="959" ht="15.75" customHeight="1">
      <c r="A959" s="4"/>
      <c r="B959" s="4"/>
    </row>
    <row r="960" ht="15.75" customHeight="1">
      <c r="A960" s="4"/>
      <c r="B960" s="4"/>
    </row>
    <row r="961" ht="15.75" customHeight="1">
      <c r="A961" s="4"/>
      <c r="B961" s="4"/>
    </row>
    <row r="962" ht="15.75" customHeight="1">
      <c r="A962" s="4"/>
      <c r="B962" s="4"/>
    </row>
    <row r="963" ht="15.75" customHeight="1">
      <c r="A963" s="4"/>
      <c r="B963" s="4"/>
    </row>
    <row r="964" ht="15.75" customHeight="1">
      <c r="A964" s="4"/>
      <c r="B964" s="4"/>
    </row>
    <row r="965" ht="15.75" customHeight="1">
      <c r="A965" s="4"/>
      <c r="B965" s="4"/>
    </row>
    <row r="966" ht="15.75" customHeight="1">
      <c r="A966" s="4"/>
      <c r="B966" s="4"/>
    </row>
    <row r="967" ht="15.75" customHeight="1">
      <c r="A967" s="4"/>
      <c r="B967" s="4"/>
    </row>
    <row r="968" ht="15.75" customHeight="1">
      <c r="A968" s="4"/>
      <c r="B968" s="4"/>
    </row>
    <row r="969" ht="15.75" customHeight="1">
      <c r="A969" s="4"/>
      <c r="B969" s="4"/>
    </row>
    <row r="970" ht="15.75" customHeight="1">
      <c r="A970" s="4"/>
      <c r="B970" s="4"/>
    </row>
    <row r="971" ht="15.75" customHeight="1">
      <c r="A971" s="4"/>
      <c r="B971" s="4"/>
    </row>
    <row r="972" ht="15.75" customHeight="1">
      <c r="A972" s="4"/>
      <c r="B972" s="4"/>
    </row>
    <row r="973" ht="15.75" customHeight="1">
      <c r="A973" s="4"/>
      <c r="B973" s="4"/>
    </row>
    <row r="974" ht="15.75" customHeight="1">
      <c r="A974" s="4"/>
      <c r="B974" s="4"/>
    </row>
    <row r="975" ht="15.75" customHeight="1">
      <c r="A975" s="4"/>
      <c r="B975" s="4"/>
    </row>
    <row r="976" ht="15.75" customHeight="1">
      <c r="A976" s="4"/>
      <c r="B976" s="4"/>
    </row>
    <row r="977" ht="15.75" customHeight="1">
      <c r="A977" s="4"/>
      <c r="B977" s="4"/>
    </row>
    <row r="978" ht="15.75" customHeight="1">
      <c r="A978" s="4"/>
      <c r="B978" s="4"/>
    </row>
    <row r="979" ht="15.75" customHeight="1">
      <c r="A979" s="4"/>
      <c r="B979" s="4"/>
    </row>
    <row r="980" ht="15.75" customHeight="1">
      <c r="A980" s="4"/>
      <c r="B980" s="4"/>
    </row>
    <row r="981" ht="15.75" customHeight="1">
      <c r="A981" s="4"/>
      <c r="B981" s="4"/>
    </row>
    <row r="982" ht="15.75" customHeight="1">
      <c r="A982" s="4"/>
      <c r="B982" s="4"/>
    </row>
    <row r="983" ht="15.75" customHeight="1">
      <c r="A983" s="4"/>
      <c r="B983" s="4"/>
    </row>
    <row r="984" ht="15.75" customHeight="1">
      <c r="A984" s="4"/>
      <c r="B984" s="4"/>
    </row>
    <row r="985" ht="15.75" customHeight="1">
      <c r="A985" s="4"/>
      <c r="B985" s="4"/>
    </row>
    <row r="986" ht="15.75" customHeight="1">
      <c r="A986" s="4"/>
      <c r="B986" s="4"/>
    </row>
    <row r="987" ht="15.75" customHeight="1">
      <c r="A987" s="4"/>
      <c r="B987" s="4"/>
    </row>
    <row r="988" ht="15.75" customHeight="1">
      <c r="A988" s="4"/>
      <c r="B988" s="4"/>
    </row>
    <row r="989" ht="15.75" customHeight="1">
      <c r="A989" s="4"/>
      <c r="B989" s="4"/>
    </row>
    <row r="990" ht="15.75" customHeight="1">
      <c r="A990" s="4"/>
      <c r="B990" s="4"/>
    </row>
    <row r="991" ht="15.75" customHeight="1">
      <c r="A991" s="4"/>
      <c r="B991" s="4"/>
    </row>
    <row r="992" ht="15.75" customHeight="1">
      <c r="A992" s="4"/>
      <c r="B992" s="4"/>
    </row>
    <row r="993" ht="15.75" customHeight="1">
      <c r="A993" s="4"/>
      <c r="B993" s="4"/>
    </row>
    <row r="994" ht="15.75" customHeight="1">
      <c r="A994" s="4"/>
      <c r="B994" s="4"/>
    </row>
    <row r="995" ht="15.75" customHeight="1">
      <c r="A995" s="4"/>
      <c r="B995" s="4"/>
    </row>
    <row r="996" ht="15.75" customHeight="1">
      <c r="A996" s="4"/>
      <c r="B996" s="4"/>
    </row>
    <row r="997" ht="15.75" customHeight="1">
      <c r="A997" s="4"/>
      <c r="B997" s="4"/>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26.29"/>
    <col customWidth="1" min="2" max="2" width="38.71"/>
    <col customWidth="1" min="3" max="26" width="14.43"/>
  </cols>
  <sheetData>
    <row r="1" ht="12.75" customHeight="1">
      <c r="A1" s="1" t="s">
        <v>0</v>
      </c>
      <c r="B1" s="4" t="s">
        <v>735</v>
      </c>
      <c r="C1" s="4" t="s">
        <v>736</v>
      </c>
      <c r="D1" s="4" t="s">
        <v>737</v>
      </c>
      <c r="E1" s="4" t="s">
        <v>738</v>
      </c>
      <c r="F1" s="1" t="s">
        <v>13</v>
      </c>
      <c r="G1" s="4" t="s">
        <v>14</v>
      </c>
      <c r="H1" s="4" t="s">
        <v>15</v>
      </c>
    </row>
    <row r="2" ht="12.75" customHeight="1">
      <c r="A2" s="1" t="s">
        <v>6</v>
      </c>
      <c r="B2" s="1" t="s">
        <v>739</v>
      </c>
      <c r="C2" s="1" t="s">
        <v>740</v>
      </c>
      <c r="D2" s="1" t="s">
        <v>741</v>
      </c>
      <c r="E2" s="1" t="s">
        <v>742</v>
      </c>
      <c r="F2" s="1" t="s">
        <v>743</v>
      </c>
      <c r="G2" s="14" t="str">
        <f>HYPERLINK("http://mapa.conflictosmineros.net/ocmal_db/?page=conflicto&amp;id=21","http://mapa.conflictosmineros.net/ocmal_db/?page=conflicto&amp;id=21")</f>
        <v>http://mapa.conflictosmineros.net/ocmal_db/?page=conflicto&amp;id=21</v>
      </c>
      <c r="H2" s="1" t="s">
        <v>744</v>
      </c>
    </row>
    <row r="3" ht="12.75" customHeight="1">
      <c r="A3" s="1" t="s">
        <v>6</v>
      </c>
      <c r="B3" s="1" t="s">
        <v>745</v>
      </c>
      <c r="C3" s="1" t="s">
        <v>746</v>
      </c>
      <c r="D3" s="1" t="s">
        <v>741</v>
      </c>
      <c r="E3" s="1" t="s">
        <v>747</v>
      </c>
      <c r="F3" s="1" t="s">
        <v>743</v>
      </c>
      <c r="G3" s="14" t="str">
        <f t="shared" ref="G3:G14" si="1">HYPERLINK("http://mapa.conflictosmineros.net/ocmal_db/?page=conflicto&amp;id=77","http://mapa.conflictosmineros.net/ocmal_db/?page=conflicto&amp;id=77")</f>
        <v>http://mapa.conflictosmineros.net/ocmal_db/?page=conflicto&amp;id=77</v>
      </c>
      <c r="H3" s="1" t="s">
        <v>744</v>
      </c>
    </row>
    <row r="4" ht="12.75" customHeight="1">
      <c r="A4" s="1" t="s">
        <v>6</v>
      </c>
      <c r="B4" s="1" t="s">
        <v>745</v>
      </c>
      <c r="C4" s="1" t="s">
        <v>750</v>
      </c>
      <c r="D4" s="1" t="s">
        <v>741</v>
      </c>
      <c r="E4" s="1" t="s">
        <v>751</v>
      </c>
      <c r="F4" s="1" t="s">
        <v>743</v>
      </c>
      <c r="G4" s="14" t="str">
        <f t="shared" si="1"/>
        <v>http://mapa.conflictosmineros.net/ocmal_db/?page=conflicto&amp;id=77</v>
      </c>
      <c r="H4" s="1" t="s">
        <v>753</v>
      </c>
    </row>
    <row r="5" ht="12.75" customHeight="1">
      <c r="A5" s="1" t="s">
        <v>6</v>
      </c>
      <c r="B5" s="1" t="s">
        <v>745</v>
      </c>
      <c r="C5" s="1" t="s">
        <v>754</v>
      </c>
      <c r="D5" s="1" t="s">
        <v>741</v>
      </c>
      <c r="E5" s="1" t="s">
        <v>755</v>
      </c>
      <c r="F5" s="1" t="s">
        <v>743</v>
      </c>
      <c r="G5" s="14" t="str">
        <f t="shared" si="1"/>
        <v>http://mapa.conflictosmineros.net/ocmal_db/?page=conflicto&amp;id=77</v>
      </c>
      <c r="H5" s="1" t="s">
        <v>756</v>
      </c>
    </row>
    <row r="6" ht="12.75" customHeight="1">
      <c r="A6" s="1" t="s">
        <v>6</v>
      </c>
      <c r="B6" s="1" t="s">
        <v>49</v>
      </c>
      <c r="C6" s="1" t="s">
        <v>757</v>
      </c>
      <c r="D6" s="1" t="s">
        <v>741</v>
      </c>
      <c r="E6" s="1" t="s">
        <v>758</v>
      </c>
      <c r="F6" s="1" t="s">
        <v>743</v>
      </c>
      <c r="G6" s="14" t="str">
        <f t="shared" si="1"/>
        <v>http://mapa.conflictosmineros.net/ocmal_db/?page=conflicto&amp;id=77</v>
      </c>
      <c r="H6" s="1" t="s">
        <v>759</v>
      </c>
    </row>
    <row r="7" ht="12.75" customHeight="1">
      <c r="A7" s="1" t="s">
        <v>6</v>
      </c>
      <c r="B7" s="1" t="s">
        <v>739</v>
      </c>
      <c r="C7" s="1" t="s">
        <v>760</v>
      </c>
      <c r="D7" s="1" t="s">
        <v>741</v>
      </c>
      <c r="E7" s="1" t="s">
        <v>761</v>
      </c>
      <c r="F7" s="1" t="s">
        <v>743</v>
      </c>
      <c r="G7" s="14" t="str">
        <f t="shared" si="1"/>
        <v>http://mapa.conflictosmineros.net/ocmal_db/?page=conflicto&amp;id=77</v>
      </c>
      <c r="H7" s="1" t="s">
        <v>762</v>
      </c>
    </row>
    <row r="8" ht="12.75" customHeight="1">
      <c r="A8" s="1" t="s">
        <v>6</v>
      </c>
      <c r="B8" s="1" t="s">
        <v>745</v>
      </c>
      <c r="C8" s="1" t="s">
        <v>763</v>
      </c>
      <c r="D8" s="1" t="s">
        <v>741</v>
      </c>
      <c r="E8" s="1" t="s">
        <v>764</v>
      </c>
      <c r="F8" s="1" t="s">
        <v>743</v>
      </c>
      <c r="G8" s="14" t="str">
        <f t="shared" si="1"/>
        <v>http://mapa.conflictosmineros.net/ocmal_db/?page=conflicto&amp;id=77</v>
      </c>
      <c r="H8" s="1" t="s">
        <v>765</v>
      </c>
    </row>
    <row r="9" ht="12.75" customHeight="1">
      <c r="A9" s="1" t="s">
        <v>6</v>
      </c>
      <c r="B9" s="1" t="s">
        <v>745</v>
      </c>
      <c r="C9" s="1" t="s">
        <v>766</v>
      </c>
      <c r="D9" s="1" t="s">
        <v>741</v>
      </c>
      <c r="E9" s="1" t="s">
        <v>767</v>
      </c>
      <c r="F9" s="1" t="s">
        <v>743</v>
      </c>
      <c r="G9" s="14" t="str">
        <f t="shared" si="1"/>
        <v>http://mapa.conflictosmineros.net/ocmal_db/?page=conflicto&amp;id=77</v>
      </c>
      <c r="H9" s="1" t="s">
        <v>768</v>
      </c>
    </row>
    <row r="10" ht="12.75" customHeight="1">
      <c r="A10" s="1" t="s">
        <v>6</v>
      </c>
      <c r="B10" s="1" t="s">
        <v>745</v>
      </c>
      <c r="C10" s="1" t="s">
        <v>769</v>
      </c>
      <c r="D10" s="1" t="s">
        <v>741</v>
      </c>
      <c r="E10" s="1" t="s">
        <v>770</v>
      </c>
      <c r="F10" s="1" t="s">
        <v>743</v>
      </c>
      <c r="G10" s="14" t="str">
        <f t="shared" si="1"/>
        <v>http://mapa.conflictosmineros.net/ocmal_db/?page=conflicto&amp;id=77</v>
      </c>
    </row>
    <row r="11" ht="12.75" customHeight="1">
      <c r="A11" s="1" t="s">
        <v>6</v>
      </c>
      <c r="B11" s="1" t="s">
        <v>771</v>
      </c>
      <c r="C11" s="1" t="s">
        <v>772</v>
      </c>
      <c r="D11" s="1" t="s">
        <v>741</v>
      </c>
      <c r="E11" s="1" t="s">
        <v>773</v>
      </c>
      <c r="F11" s="1" t="s">
        <v>743</v>
      </c>
      <c r="G11" s="14" t="str">
        <f t="shared" si="1"/>
        <v>http://mapa.conflictosmineros.net/ocmal_db/?page=conflicto&amp;id=77</v>
      </c>
      <c r="H11" s="1" t="s">
        <v>774</v>
      </c>
    </row>
    <row r="12" ht="12.75" customHeight="1">
      <c r="A12" s="1" t="s">
        <v>6</v>
      </c>
      <c r="B12" s="1" t="s">
        <v>745</v>
      </c>
      <c r="C12" s="1" t="s">
        <v>775</v>
      </c>
      <c r="D12" s="1" t="s">
        <v>741</v>
      </c>
      <c r="E12" s="1" t="s">
        <v>776</v>
      </c>
      <c r="F12" s="1" t="s">
        <v>743</v>
      </c>
      <c r="G12" s="14" t="str">
        <f t="shared" si="1"/>
        <v>http://mapa.conflictosmineros.net/ocmal_db/?page=conflicto&amp;id=77</v>
      </c>
      <c r="H12" s="1" t="s">
        <v>777</v>
      </c>
    </row>
    <row r="13" ht="12.75" customHeight="1">
      <c r="A13" s="1" t="s">
        <v>6</v>
      </c>
      <c r="B13" s="1" t="s">
        <v>739</v>
      </c>
      <c r="C13" s="1" t="s">
        <v>778</v>
      </c>
      <c r="D13" s="1" t="s">
        <v>741</v>
      </c>
      <c r="E13" s="1" t="s">
        <v>779</v>
      </c>
      <c r="F13" s="1" t="s">
        <v>743</v>
      </c>
      <c r="G13" s="14" t="str">
        <f t="shared" si="1"/>
        <v>http://mapa.conflictosmineros.net/ocmal_db/?page=conflicto&amp;id=77</v>
      </c>
      <c r="H13" s="1" t="s">
        <v>780</v>
      </c>
    </row>
    <row r="14" ht="12.75" customHeight="1">
      <c r="A14" s="1" t="s">
        <v>6</v>
      </c>
      <c r="B14" s="1" t="s">
        <v>739</v>
      </c>
      <c r="C14" s="1" t="s">
        <v>781</v>
      </c>
      <c r="D14" s="1" t="s">
        <v>741</v>
      </c>
      <c r="E14" s="1" t="s">
        <v>782</v>
      </c>
      <c r="F14" s="1" t="s">
        <v>743</v>
      </c>
      <c r="G14" s="14" t="str">
        <f t="shared" si="1"/>
        <v>http://mapa.conflictosmineros.net/ocmal_db/?page=conflicto&amp;id=77</v>
      </c>
      <c r="H14" s="1" t="s">
        <v>783</v>
      </c>
    </row>
    <row r="15" ht="12.75" customHeight="1">
      <c r="A15" s="1" t="s">
        <v>6</v>
      </c>
      <c r="B15" s="1" t="s">
        <v>745</v>
      </c>
      <c r="C15" s="1" t="s">
        <v>784</v>
      </c>
      <c r="D15" s="1" t="s">
        <v>741</v>
      </c>
      <c r="E15" s="1" t="s">
        <v>785</v>
      </c>
      <c r="H15" s="1" t="s">
        <v>786</v>
      </c>
    </row>
    <row r="16" ht="12.75" customHeight="1">
      <c r="A16" s="1" t="s">
        <v>6</v>
      </c>
      <c r="B16" s="1" t="s">
        <v>745</v>
      </c>
      <c r="C16" s="1" t="s">
        <v>787</v>
      </c>
      <c r="D16" s="1" t="s">
        <v>741</v>
      </c>
      <c r="E16" s="1" t="s">
        <v>788</v>
      </c>
      <c r="H16" s="1" t="s">
        <v>789</v>
      </c>
    </row>
    <row r="17" ht="12.75" customHeight="1">
      <c r="A17" s="1" t="s">
        <v>6</v>
      </c>
      <c r="B17" s="1" t="s">
        <v>790</v>
      </c>
      <c r="C17" s="1" t="s">
        <v>791</v>
      </c>
      <c r="D17" s="1" t="s">
        <v>741</v>
      </c>
      <c r="E17" s="1" t="s">
        <v>792</v>
      </c>
      <c r="F17" s="1" t="s">
        <v>793</v>
      </c>
    </row>
    <row r="18" ht="12.75" customHeight="1">
      <c r="A18" s="1" t="s">
        <v>6</v>
      </c>
      <c r="B18" s="1" t="s">
        <v>745</v>
      </c>
      <c r="C18" s="1" t="s">
        <v>794</v>
      </c>
      <c r="D18" s="1" t="s">
        <v>741</v>
      </c>
      <c r="E18" s="1" t="s">
        <v>795</v>
      </c>
      <c r="F18" s="1" t="s">
        <v>793</v>
      </c>
      <c r="G18" s="14" t="str">
        <f>HYPERLINK("http://ejatlas.org/conflict/taraira-vaupes-colombia","http://ejatlas.org/conflict/taraira-vaupes-colombia")</f>
        <v>http://ejatlas.org/conflict/taraira-vaupes-colombia</v>
      </c>
      <c r="H18" s="1" t="s">
        <v>796</v>
      </c>
    </row>
    <row r="19" ht="12.75" customHeight="1">
      <c r="A19" s="1" t="s">
        <v>6</v>
      </c>
      <c r="B19" s="1" t="s">
        <v>745</v>
      </c>
      <c r="C19" s="1" t="s">
        <v>797</v>
      </c>
      <c r="D19" s="1" t="s">
        <v>741</v>
      </c>
      <c r="E19" s="1" t="s">
        <v>798</v>
      </c>
      <c r="F19" s="1" t="s">
        <v>793</v>
      </c>
      <c r="G19" s="14" t="str">
        <f>HYPERLINK("http://ejatlas.org/conflict/yaigoje-apaporis","http://ejatlas.org/conflict/yaigoje-apaporis")</f>
        <v>http://ejatlas.org/conflict/yaigoje-apaporis</v>
      </c>
      <c r="H19" s="1" t="s">
        <v>799</v>
      </c>
    </row>
    <row r="20" ht="12.75" customHeight="1">
      <c r="A20" s="1" t="s">
        <v>6</v>
      </c>
      <c r="B20" s="1" t="s">
        <v>800</v>
      </c>
      <c r="C20" s="1" t="s">
        <v>801</v>
      </c>
      <c r="D20" s="1" t="s">
        <v>741</v>
      </c>
      <c r="E20" s="1" t="s">
        <v>802</v>
      </c>
      <c r="F20" s="1" t="s">
        <v>793</v>
      </c>
      <c r="G20" s="14" t="str">
        <f>HYPERLINK("http://ejatlas.org/conflict/mining-in-macizo-colombiano-colombia","http://ejatlas.org/conflict/mining-in-macizo-colombiano-colombia")</f>
        <v>http://ejatlas.org/conflict/mining-in-macizo-colombiano-colombia</v>
      </c>
      <c r="H20" s="1" t="s">
        <v>803</v>
      </c>
    </row>
    <row r="21" ht="12.75" customHeight="1">
      <c r="A21" s="1" t="s">
        <v>6</v>
      </c>
      <c r="B21" s="1" t="s">
        <v>800</v>
      </c>
      <c r="C21" s="1" t="s">
        <v>804</v>
      </c>
      <c r="D21" s="1" t="s">
        <v>741</v>
      </c>
      <c r="E21" s="1" t="s">
        <v>805</v>
      </c>
      <c r="F21" s="1" t="s">
        <v>793</v>
      </c>
      <c r="G21" s="14" t="str">
        <f>HYPERLINK("http://ejatlas.org/conflict/proyecto-la-vega-mocoa-colombia","http://ejatlas.org/conflict/proyecto-la-vega-mocoa-colombia")</f>
        <v>http://ejatlas.org/conflict/proyecto-la-vega-mocoa-colombia</v>
      </c>
      <c r="H21" s="1" t="s">
        <v>806</v>
      </c>
    </row>
    <row r="22" ht="12.75" customHeight="1">
      <c r="A22" s="1" t="s">
        <v>6</v>
      </c>
      <c r="B22" s="1" t="s">
        <v>745</v>
      </c>
      <c r="C22" s="1" t="s">
        <v>807</v>
      </c>
      <c r="D22" s="1" t="s">
        <v>741</v>
      </c>
      <c r="E22" s="1" t="s">
        <v>808</v>
      </c>
      <c r="F22" s="1" t="s">
        <v>793</v>
      </c>
      <c r="G22" s="14" t="str">
        <f>HYPERLINK("http://ejatlas.org/conflict/mineria-ilegal-santander-de-quilichao-colombia","http://ejatlas.org/conflict/mineria-ilegal-santander-de-quilichao-colombia")</f>
        <v>http://ejatlas.org/conflict/mineria-ilegal-santander-de-quilichao-colombia</v>
      </c>
      <c r="H22" s="1" t="s">
        <v>809</v>
      </c>
    </row>
    <row r="23" ht="12.75" customHeight="1">
      <c r="A23" s="1" t="s">
        <v>6</v>
      </c>
      <c r="B23" s="1" t="s">
        <v>745</v>
      </c>
      <c r="C23" s="1" t="s">
        <v>810</v>
      </c>
      <c r="D23" s="1" t="s">
        <v>741</v>
      </c>
      <c r="E23" s="1" t="s">
        <v>811</v>
      </c>
      <c r="F23" s="1" t="s">
        <v>793</v>
      </c>
      <c r="G23" s="14" t="str">
        <f>HYPERLINK("http://ejatlas.org/conflict/rio-guabas-valle-del-cauca-colombia","http://ejatlas.org/conflict/rio-guabas-valle-del-cauca-colombia")</f>
        <v>http://ejatlas.org/conflict/rio-guabas-valle-del-cauca-colombia</v>
      </c>
      <c r="H23" s="1" t="s">
        <v>812</v>
      </c>
    </row>
    <row r="24" ht="12.75" customHeight="1">
      <c r="A24" s="1" t="s">
        <v>6</v>
      </c>
      <c r="B24" s="1" t="s">
        <v>745</v>
      </c>
      <c r="C24" s="1" t="s">
        <v>813</v>
      </c>
      <c r="D24" s="1" t="s">
        <v>741</v>
      </c>
      <c r="E24" s="1" t="s">
        <v>814</v>
      </c>
      <c r="F24" s="1" t="s">
        <v>793</v>
      </c>
      <c r="G24" s="14" t="str">
        <f>HYPERLINK("http://ejatlas.org/conflict/extraccion-de-materiales-rio-la-vieja-colombia","http://ejatlas.org/conflict/extraccion-de-materiales-rio-la-vieja-colombia")</f>
        <v>http://ejatlas.org/conflict/extraccion-de-materiales-rio-la-vieja-colombia</v>
      </c>
      <c r="H24" s="1" t="s">
        <v>815</v>
      </c>
    </row>
    <row r="25" ht="12.75" customHeight="1">
      <c r="A25" s="1" t="s">
        <v>6</v>
      </c>
      <c r="B25" s="1" t="s">
        <v>745</v>
      </c>
      <c r="C25" s="1" t="s">
        <v>816</v>
      </c>
      <c r="D25" s="1" t="s">
        <v>741</v>
      </c>
      <c r="E25" s="1" t="s">
        <v>817</v>
      </c>
      <c r="F25" s="1" t="s">
        <v>793</v>
      </c>
      <c r="G25" s="14" t="str">
        <f>HYPERLINK("http://ejatlas.org/conflict/extraccion-de-materiales-en-rio-luisa-colombia","http://ejatlas.org/conflict/extraccion-de-materiales-en-rio-luisa-colombia")</f>
        <v>http://ejatlas.org/conflict/extraccion-de-materiales-en-rio-luisa-colombia</v>
      </c>
      <c r="H25" s="1" t="s">
        <v>818</v>
      </c>
    </row>
    <row r="26" ht="12.75" customHeight="1">
      <c r="A26" s="1" t="s">
        <v>6</v>
      </c>
      <c r="B26" s="1" t="s">
        <v>745</v>
      </c>
      <c r="C26" s="1" t="s">
        <v>819</v>
      </c>
      <c r="D26" s="1" t="s">
        <v>741</v>
      </c>
      <c r="E26" s="1" t="s">
        <v>820</v>
      </c>
      <c r="F26" s="1" t="s">
        <v>793</v>
      </c>
      <c r="G26" s="14" t="str">
        <f>HYPERLINK("http://ejatlas.org/conflict/dojura-choco-colombia","http://ejatlas.org/conflict/dojura-choco-colombia")</f>
        <v>http://ejatlas.org/conflict/dojura-choco-colombia</v>
      </c>
      <c r="H26" s="1" t="s">
        <v>821</v>
      </c>
    </row>
    <row r="27" ht="12.75" customHeight="1">
      <c r="A27" s="1" t="s">
        <v>6</v>
      </c>
      <c r="B27" s="1" t="s">
        <v>745</v>
      </c>
      <c r="C27" s="1" t="s">
        <v>822</v>
      </c>
      <c r="D27" s="1" t="s">
        <v>741</v>
      </c>
      <c r="E27" s="1" t="s">
        <v>823</v>
      </c>
      <c r="F27" s="1" t="s">
        <v>793</v>
      </c>
      <c r="G27" s="14" t="str">
        <f>HYPERLINK("http://ejatlas.org/conflict/mina-el-porvenir-colombia","http://ejatlas.org/conflict/mina-el-porvenir-colombia")</f>
        <v>http://ejatlas.org/conflict/mina-el-porvenir-colombia</v>
      </c>
      <c r="H27" s="1" t="s">
        <v>824</v>
      </c>
    </row>
    <row r="28" ht="12.75" customHeight="1">
      <c r="A28" s="1" t="s">
        <v>6</v>
      </c>
      <c r="B28" s="1" t="s">
        <v>745</v>
      </c>
      <c r="C28" s="1" t="s">
        <v>825</v>
      </c>
      <c r="D28" s="1" t="s">
        <v>741</v>
      </c>
      <c r="E28" s="1" t="s">
        <v>826</v>
      </c>
      <c r="F28" s="1" t="s">
        <v>793</v>
      </c>
      <c r="G28" s="14" t="str">
        <f>HYPERLINK("http://ejatlas.org/conflict/mineria-ilega-farallones-de-cali-colombia","http://ejatlas.org/conflict/mineria-ilega-farallones-de-cali-colombia")</f>
        <v>http://ejatlas.org/conflict/mineria-ilega-farallones-de-cali-colombia</v>
      </c>
      <c r="H28" s="1" t="s">
        <v>786</v>
      </c>
    </row>
    <row r="29" ht="12.75" customHeight="1">
      <c r="A29" s="1" t="s">
        <v>6</v>
      </c>
      <c r="B29" s="1" t="s">
        <v>745</v>
      </c>
      <c r="C29" s="1" t="s">
        <v>827</v>
      </c>
      <c r="D29" s="1" t="s">
        <v>741</v>
      </c>
      <c r="E29" s="1" t="s">
        <v>828</v>
      </c>
      <c r="F29" s="1" t="s">
        <v>793</v>
      </c>
      <c r="G29" s="14" t="str">
        <f>HYPERLINK("http://ejatlas.org/conflict/catatumbo-conflict-over-rights-to-land-colombia","http://ejatlas.org/conflict/catatumbo-conflict-over-rights-to-land-colombia")</f>
        <v>http://ejatlas.org/conflict/catatumbo-conflict-over-rights-to-land-colombia</v>
      </c>
      <c r="H29" s="1" t="s">
        <v>786</v>
      </c>
    </row>
    <row r="30" ht="12.75" customHeight="1">
      <c r="A30" s="1" t="s">
        <v>6</v>
      </c>
      <c r="B30" s="1" t="s">
        <v>745</v>
      </c>
      <c r="C30" s="1" t="s">
        <v>829</v>
      </c>
      <c r="D30" s="1" t="s">
        <v>741</v>
      </c>
      <c r="E30" s="23" t="s">
        <v>830</v>
      </c>
      <c r="F30" s="1" t="s">
        <v>793</v>
      </c>
      <c r="G30" s="14" t="str">
        <f>HYPERLINK("http://ejatlas.org/conflict/serrania-de-san-lucas-gold-mining-colombia","http://ejatlas.org/conflict/serrania-de-san-lucas-gold-mining-colombia")</f>
        <v>http://ejatlas.org/conflict/serrania-de-san-lucas-gold-mining-colombia</v>
      </c>
      <c r="H30" s="1" t="s">
        <v>786</v>
      </c>
    </row>
    <row r="31" ht="12.75" customHeight="1">
      <c r="A31" s="1" t="s">
        <v>6</v>
      </c>
      <c r="B31" s="1" t="s">
        <v>745</v>
      </c>
      <c r="C31" s="1" t="s">
        <v>831</v>
      </c>
      <c r="D31" s="1" t="s">
        <v>741</v>
      </c>
      <c r="E31" s="1" t="s">
        <v>832</v>
      </c>
      <c r="F31" s="1" t="s">
        <v>793</v>
      </c>
      <c r="G31" s="14" t="str">
        <f>HYPERLINK("http://ejatlas.org/conflict/contaminacion-en-nobsa-colombia","http://ejatlas.org/conflict/contaminacion-en-nobsa-colombia")</f>
        <v>http://ejatlas.org/conflict/contaminacion-en-nobsa-colombia</v>
      </c>
      <c r="H31" s="1" t="s">
        <v>833</v>
      </c>
    </row>
    <row r="32" ht="12.75" customHeight="1">
      <c r="A32" s="1" t="s">
        <v>6</v>
      </c>
      <c r="B32" s="1" t="s">
        <v>745</v>
      </c>
      <c r="C32" s="1" t="s">
        <v>834</v>
      </c>
      <c r="D32" s="1" t="s">
        <v>741</v>
      </c>
      <c r="E32" s="1" t="s">
        <v>835</v>
      </c>
      <c r="F32" s="1" t="s">
        <v>793</v>
      </c>
      <c r="G32" s="14" t="str">
        <f>HYPERLINK("http://ejatlas.org/conflict/paramo-el-almorzadero-colombia","http://ejatlas.org/conflict/paramo-el-almorzadero-colombia")</f>
        <v>http://ejatlas.org/conflict/paramo-el-almorzadero-colombia</v>
      </c>
      <c r="H32" s="1" t="s">
        <v>836</v>
      </c>
    </row>
    <row r="33" ht="12.75" customHeight="1">
      <c r="A33" s="1" t="s">
        <v>6</v>
      </c>
      <c r="B33" s="1" t="s">
        <v>745</v>
      </c>
      <c r="C33" s="1" t="s">
        <v>837</v>
      </c>
      <c r="D33" s="1" t="s">
        <v>741</v>
      </c>
      <c r="E33" s="1" t="s">
        <v>838</v>
      </c>
      <c r="F33" s="1" t="s">
        <v>793</v>
      </c>
      <c r="G33" s="14" t="str">
        <f>HYPERLINK("http://ejatlas.org/conflict/paramo-de-santurban-colombia","http://ejatlas.org/conflict/paramo-de-santurban-colombia")</f>
        <v>http://ejatlas.org/conflict/paramo-de-santurban-colombia</v>
      </c>
      <c r="H33" s="1" t="s">
        <v>839</v>
      </c>
    </row>
    <row r="34" ht="12.75" customHeight="1">
      <c r="A34" s="1" t="s">
        <v>6</v>
      </c>
      <c r="B34" s="1" t="s">
        <v>745</v>
      </c>
      <c r="C34" s="1" t="s">
        <v>840</v>
      </c>
      <c r="D34" s="1" t="s">
        <v>741</v>
      </c>
      <c r="E34" s="1" t="s">
        <v>841</v>
      </c>
      <c r="F34" s="1" t="s">
        <v>793</v>
      </c>
      <c r="G34" s="14" t="str">
        <f>HYPERLINK("http://ejatlas.org/conflict/glencore-prodeco-colombia","http://ejatlas.org/conflict/glencore-prodeco-colombia")</f>
        <v>http://ejatlas.org/conflict/glencore-prodeco-colombia</v>
      </c>
      <c r="H34" s="1" t="s">
        <v>842</v>
      </c>
    </row>
    <row r="35" ht="12.75" customHeight="1">
      <c r="A35" s="1" t="s">
        <v>6</v>
      </c>
      <c r="B35" s="1" t="s">
        <v>745</v>
      </c>
      <c r="C35" s="1" t="s">
        <v>843</v>
      </c>
      <c r="D35" s="1" t="s">
        <v>741</v>
      </c>
      <c r="E35" s="1" t="s">
        <v>844</v>
      </c>
      <c r="F35" s="1" t="s">
        <v>793</v>
      </c>
      <c r="G35" s="14" t="str">
        <f>HYPERLINK("http://ejatlas.org/conflict/segovia-gold-mining-antioquia-colombia","http://ejatlas.org/conflict/segovia-gold-mining-antioquia-colombia")</f>
        <v>http://ejatlas.org/conflict/segovia-gold-mining-antioquia-colombia</v>
      </c>
      <c r="H35" s="1" t="s">
        <v>845</v>
      </c>
    </row>
    <row r="36" ht="12.75" customHeight="1">
      <c r="A36" s="1" t="s">
        <v>6</v>
      </c>
      <c r="B36" s="1" t="s">
        <v>739</v>
      </c>
      <c r="C36" s="1" t="s">
        <v>846</v>
      </c>
      <c r="D36" s="1" t="s">
        <v>741</v>
      </c>
      <c r="E36" s="1" t="s">
        <v>847</v>
      </c>
      <c r="F36" s="1" t="s">
        <v>793</v>
      </c>
      <c r="G36" s="14" t="str">
        <f>HYPERLINK("http://ejatlas.org/conflict/el-cerrejon-mine-colombia","http://ejatlas.org/conflict/el-cerrejon-mine-colombia")</f>
        <v>http://ejatlas.org/conflict/el-cerrejon-mine-colombia</v>
      </c>
      <c r="H36" s="1" t="s">
        <v>848</v>
      </c>
    </row>
    <row r="37" ht="12.75" customHeight="1">
      <c r="A37" s="1" t="s">
        <v>6</v>
      </c>
      <c r="B37" s="1" t="s">
        <v>739</v>
      </c>
      <c r="C37" s="1" t="s">
        <v>849</v>
      </c>
      <c r="D37" s="1" t="s">
        <v>741</v>
      </c>
      <c r="E37" s="1" t="s">
        <v>850</v>
      </c>
      <c r="F37" s="1" t="s">
        <v>793</v>
      </c>
      <c r="G37" s="14" t="str">
        <f>HYPERLINK("http://ejatlas.org/conflict/drummond-company-vs-hoteles-turisticos-bahia-de-santa-marta-colombia","http://ejatlas.org/conflict/drummond-company-vs-hoteles-turisticos-bahia-de-santa-marta-colombia")</f>
        <v>http://ejatlas.org/conflict/drummond-company-vs-hoteles-turisticos-bahia-de-santa-marta-colombia</v>
      </c>
      <c r="H37" s="1" t="s">
        <v>851</v>
      </c>
    </row>
    <row r="38" ht="12.75" customHeight="1">
      <c r="A38" s="1" t="s">
        <v>6</v>
      </c>
      <c r="B38" s="1" t="s">
        <v>852</v>
      </c>
      <c r="C38" s="1" t="s">
        <v>853</v>
      </c>
      <c r="D38" s="1" t="s">
        <v>741</v>
      </c>
      <c r="E38" s="1" t="s">
        <v>854</v>
      </c>
      <c r="F38" s="1" t="s">
        <v>793</v>
      </c>
      <c r="G38" s="14" t="str">
        <f>HYPERLINK("http://ejatlas.org/conflict/tabio-rio-frio-mining-activities-colombia","http://ejatlas.org/conflict/tabio-rio-frio-mining-activities-colombia")</f>
        <v>http://ejatlas.org/conflict/tabio-rio-frio-mining-activities-colombia</v>
      </c>
      <c r="H38" s="1" t="s">
        <v>855</v>
      </c>
    </row>
    <row r="39" ht="12.75" customHeight="1">
      <c r="A39" s="1" t="s">
        <v>6</v>
      </c>
      <c r="B39" s="1" t="s">
        <v>739</v>
      </c>
      <c r="C39" s="1" t="s">
        <v>856</v>
      </c>
      <c r="D39" s="1" t="s">
        <v>741</v>
      </c>
      <c r="E39" s="1" t="s">
        <v>857</v>
      </c>
      <c r="F39" s="1" t="s">
        <v>793</v>
      </c>
      <c r="G39" s="14" t="str">
        <f>HYPERLINK("http://ejatlas.org/conflict/paramo-rabanal-colombia","http://ejatlas.org/conflict/paramo-rabanal-colombia")</f>
        <v>http://ejatlas.org/conflict/paramo-rabanal-colombia</v>
      </c>
      <c r="H39" s="1" t="s">
        <v>858</v>
      </c>
    </row>
    <row r="40" ht="12.75" customHeight="1">
      <c r="A40" s="1" t="s">
        <v>6</v>
      </c>
      <c r="B40" s="1" t="s">
        <v>859</v>
      </c>
      <c r="C40" s="1" t="s">
        <v>860</v>
      </c>
      <c r="D40" s="1" t="s">
        <v>741</v>
      </c>
      <c r="E40" s="1" t="s">
        <v>861</v>
      </c>
      <c r="F40" s="1" t="s">
        <v>793</v>
      </c>
      <c r="G40" s="14" t="str">
        <f>HYPERLINK("http://ejatlas.org/conflict/cerro-matoso-colombia","http://ejatlas.org/conflict/cerro-matoso-colombia")</f>
        <v>http://ejatlas.org/conflict/cerro-matoso-colombia</v>
      </c>
      <c r="H40" s="1" t="s">
        <v>862</v>
      </c>
    </row>
    <row r="41" ht="12.75" customHeight="1">
      <c r="A41" s="1" t="s">
        <v>6</v>
      </c>
      <c r="B41" s="1" t="s">
        <v>43</v>
      </c>
      <c r="C41" s="1" t="s">
        <v>863</v>
      </c>
      <c r="D41" s="1" t="s">
        <v>741</v>
      </c>
      <c r="E41" s="1" t="s">
        <v>864</v>
      </c>
      <c r="F41" s="1" t="s">
        <v>793</v>
      </c>
      <c r="G41" s="14" t="str">
        <f>HYPERLINK("http://ejatlas.org/conflict/exploracion-petrolera-en-corredor-puertovega-teteye-colombia","http://ejatlas.org/conflict/exploracion-petrolera-en-corredor-puertovega-teteye-colombia")</f>
        <v>http://ejatlas.org/conflict/exploracion-petrolera-en-corredor-puertovega-teteye-colombia</v>
      </c>
      <c r="H41" s="1" t="s">
        <v>865</v>
      </c>
    </row>
    <row r="42" ht="12.75" customHeight="1">
      <c r="A42" s="1" t="s">
        <v>6</v>
      </c>
      <c r="B42" s="1" t="s">
        <v>43</v>
      </c>
      <c r="C42" s="1" t="s">
        <v>866</v>
      </c>
      <c r="D42" s="1" t="s">
        <v>741</v>
      </c>
      <c r="E42" s="1" t="s">
        <v>867</v>
      </c>
      <c r="F42" s="1" t="s">
        <v>793</v>
      </c>
      <c r="G42" s="14" t="str">
        <f>HYPERLINK("http://ejatlas.org/conflict/canaverales-la-guajira-colombia","http://ejatlas.org/conflict/canaverales-la-guajira-colombia")</f>
        <v>http://ejatlas.org/conflict/canaverales-la-guajira-colombia</v>
      </c>
      <c r="H42" s="1" t="s">
        <v>868</v>
      </c>
    </row>
    <row r="43" ht="12.75" customHeight="1">
      <c r="A43" s="1" t="s">
        <v>6</v>
      </c>
      <c r="B43" s="1" t="s">
        <v>43</v>
      </c>
      <c r="C43" s="1" t="s">
        <v>869</v>
      </c>
      <c r="D43" s="1" t="s">
        <v>741</v>
      </c>
      <c r="E43" s="1" t="s">
        <v>870</v>
      </c>
      <c r="F43" s="1" t="s">
        <v>793</v>
      </c>
      <c r="G43" s="14" t="str">
        <f>HYPERLINK("http://ejatlas.org/conflict/oil-extraction-in-the-indigenous-motilon-bari-territory-colombia","http://ejatlas.org/conflict/oil-extraction-in-the-indigenous-motilon-bari-territory-colombia")</f>
        <v>http://ejatlas.org/conflict/oil-extraction-in-the-indigenous-motilon-bari-territory-colombia</v>
      </c>
      <c r="H43" s="1" t="s">
        <v>871</v>
      </c>
    </row>
    <row r="44" ht="12.75" customHeight="1">
      <c r="A44" s="1" t="s">
        <v>6</v>
      </c>
      <c r="B44" s="1" t="s">
        <v>43</v>
      </c>
      <c r="C44" s="1" t="s">
        <v>872</v>
      </c>
      <c r="D44" s="1" t="s">
        <v>741</v>
      </c>
      <c r="E44" s="1" t="s">
        <v>873</v>
      </c>
      <c r="F44" s="1" t="s">
        <v>793</v>
      </c>
      <c r="G44" s="14" t="str">
        <f>HYPERLINK("http://ejatlas.org/conflict/bp-exploration-company-colombia","http://ejatlas.org/conflict/bp-exploration-company-colombia")</f>
        <v>http://ejatlas.org/conflict/bp-exploration-company-colombia</v>
      </c>
      <c r="H44" s="1" t="s">
        <v>874</v>
      </c>
    </row>
    <row r="45" ht="12.75" customHeight="1">
      <c r="A45" s="1" t="s">
        <v>6</v>
      </c>
      <c r="B45" s="1" t="s">
        <v>43</v>
      </c>
      <c r="C45" s="1" t="s">
        <v>875</v>
      </c>
      <c r="D45" s="1" t="s">
        <v>741</v>
      </c>
      <c r="E45" s="1" t="s">
        <v>876</v>
      </c>
      <c r="F45" s="1" t="s">
        <v>793</v>
      </c>
      <c r="G45" s="14" t="str">
        <f>HYPERLINK("http://ejatlas.org/conflict/destruccion-ecosistema-bioestrategico-el-lipa-arauca-colombia","http://ejatlas.org/conflict/destruccion-ecosistema-bioestrategico-el-lipa-arauca-colombia")</f>
        <v>http://ejatlas.org/conflict/destruccion-ecosistema-bioestrategico-el-lipa-arauca-colombia</v>
      </c>
      <c r="H45" s="1" t="s">
        <v>877</v>
      </c>
    </row>
    <row r="46" ht="12.75" customHeight="1">
      <c r="A46" s="1" t="s">
        <v>6</v>
      </c>
      <c r="B46" s="1" t="s">
        <v>43</v>
      </c>
      <c r="C46" s="1" t="s">
        <v>878</v>
      </c>
      <c r="D46" s="1" t="s">
        <v>741</v>
      </c>
      <c r="E46" s="1" t="s">
        <v>879</v>
      </c>
      <c r="F46" s="1" t="s">
        <v>793</v>
      </c>
      <c r="G46" s="14" t="str">
        <f>HYPERLINK("http://ejatlas.org/conflict/uwa-exploracion-petrolera-en-su-territorio-colombia","http://ejatlas.org/conflict/uwa-exploracion-petrolera-en-su-territorio-colombia")</f>
        <v>http://ejatlas.org/conflict/uwa-exploracion-petrolera-en-su-territorio-colombia</v>
      </c>
      <c r="H46" s="1" t="s">
        <v>880</v>
      </c>
    </row>
    <row r="47" ht="12.75" customHeight="1">
      <c r="A47" s="1" t="s">
        <v>6</v>
      </c>
      <c r="B47" s="1" t="s">
        <v>43</v>
      </c>
      <c r="C47" s="1" t="s">
        <v>881</v>
      </c>
      <c r="D47" s="1" t="s">
        <v>741</v>
      </c>
      <c r="E47" s="1" t="s">
        <v>882</v>
      </c>
      <c r="F47" s="1" t="s">
        <v>793</v>
      </c>
      <c r="G47" s="14" t="str">
        <f>HYPERLINK("http://ejatlas.org/conflict/exploracion-sismica-en-la-laguna-de-los-ortices","http://ejatlas.org/conflict/exploracion-sismica-en-la-laguna-de-los-ortices")</f>
        <v>http://ejatlas.org/conflict/exploracion-sismica-en-la-laguna-de-los-ortices</v>
      </c>
      <c r="H47" s="1" t="s">
        <v>883</v>
      </c>
    </row>
    <row r="48" ht="12.75" customHeight="1">
      <c r="A48" s="1" t="s">
        <v>6</v>
      </c>
      <c r="B48" s="1" t="s">
        <v>43</v>
      </c>
      <c r="C48" s="1" t="s">
        <v>884</v>
      </c>
      <c r="D48" s="1" t="s">
        <v>741</v>
      </c>
      <c r="E48" s="1" t="s">
        <v>885</v>
      </c>
      <c r="F48" s="1" t="s">
        <v>793</v>
      </c>
      <c r="G48" s="14" t="str">
        <f>HYPERLINK("http://ejatlas.org/conflict/explotacion-petrolera-en-casanare-colombia","http://ejatlas.org/conflict/explotacion-petrolera-en-casanare-colombia")</f>
        <v>http://ejatlas.org/conflict/explotacion-petrolera-en-casanare-colombia</v>
      </c>
      <c r="H48" s="1" t="s">
        <v>886</v>
      </c>
    </row>
    <row r="49" ht="12.75" customHeight="1">
      <c r="A49" s="1" t="s">
        <v>6</v>
      </c>
      <c r="B49" s="1" t="s">
        <v>43</v>
      </c>
      <c r="C49" s="1" t="s">
        <v>887</v>
      </c>
      <c r="D49" s="1" t="s">
        <v>741</v>
      </c>
      <c r="E49" s="1" t="s">
        <v>888</v>
      </c>
      <c r="F49" s="1" t="s">
        <v>793</v>
      </c>
      <c r="G49" s="14" t="str">
        <f>HYPERLINK("http://ejatlas.org/conflict/tauramena-casanare-colombia","http://ejatlas.org/conflict/tauramena-casanare-colombia")</f>
        <v>http://ejatlas.org/conflict/tauramena-casanare-colombia</v>
      </c>
      <c r="H49" s="1" t="s">
        <v>889</v>
      </c>
    </row>
    <row r="50" ht="12.75" customHeight="1">
      <c r="A50" s="1" t="s">
        <v>6</v>
      </c>
      <c r="B50" s="1" t="s">
        <v>43</v>
      </c>
      <c r="C50" s="1" t="s">
        <v>890</v>
      </c>
      <c r="D50" s="1" t="s">
        <v>741</v>
      </c>
      <c r="E50" s="1" t="s">
        <v>891</v>
      </c>
      <c r="F50" s="1" t="s">
        <v>793</v>
      </c>
      <c r="G50" s="14" t="str">
        <f>HYPERLINK("http://ejatlas.org/conflict/exploracion-petrolera-en-el-rio-humadea-meta-pozo-exploratorio-lorito-1","http://ejatlas.org/conflict/exploracion-petrolera-en-el-rio-humadea-meta-pozo-exploratorio-lorito-1")</f>
        <v>http://ejatlas.org/conflict/exploracion-petrolera-en-el-rio-humadea-meta-pozo-exploratorio-lorito-1</v>
      </c>
      <c r="H50" s="1" t="s">
        <v>889</v>
      </c>
    </row>
    <row r="51" ht="12.75" customHeight="1">
      <c r="A51" s="1" t="s">
        <v>6</v>
      </c>
      <c r="B51" s="1" t="s">
        <v>43</v>
      </c>
      <c r="C51" s="1" t="s">
        <v>892</v>
      </c>
      <c r="D51" s="1" t="s">
        <v>741</v>
      </c>
      <c r="E51" s="1" t="s">
        <v>893</v>
      </c>
      <c r="F51" s="1" t="s">
        <v>793</v>
      </c>
      <c r="G51" s="14" t="str">
        <f>HYPERLINK("http://ejatlas.org/conflict/exploracion-petrolera-en-el-alto-ariari-meta","http://ejatlas.org/conflict/exploracion-petrolera-en-el-alto-ariari-meta")</f>
        <v>http://ejatlas.org/conflict/exploracion-petrolera-en-el-alto-ariari-meta</v>
      </c>
      <c r="H51" s="1" t="s">
        <v>889</v>
      </c>
    </row>
    <row r="52" ht="12.75" customHeight="1">
      <c r="A52" s="1" t="s">
        <v>6</v>
      </c>
      <c r="B52" s="1" t="s">
        <v>43</v>
      </c>
      <c r="C52" s="1" t="s">
        <v>894</v>
      </c>
      <c r="D52" s="1" t="s">
        <v>741</v>
      </c>
      <c r="E52" s="1" t="s">
        <v>895</v>
      </c>
      <c r="F52" s="1" t="s">
        <v>793</v>
      </c>
      <c r="G52" s="14" t="str">
        <f>HYPERLINK("http://ejatlas.org/conflict/explotacion-petrolera-en-el-municipio-de-acacias-meta","http://ejatlas.org/conflict/explotacion-petrolera-en-el-municipio-de-acacias-meta")</f>
        <v>http://ejatlas.org/conflict/explotacion-petrolera-en-el-municipio-de-acacias-meta</v>
      </c>
      <c r="H52" s="1" t="s">
        <v>896</v>
      </c>
    </row>
    <row r="53" ht="12.75" customHeight="1">
      <c r="A53" s="1" t="s">
        <v>6</v>
      </c>
      <c r="B53" s="1" t="s">
        <v>43</v>
      </c>
      <c r="C53" s="1" t="s">
        <v>897</v>
      </c>
      <c r="D53" s="1" t="s">
        <v>741</v>
      </c>
      <c r="E53" s="1" t="s">
        <v>898</v>
      </c>
      <c r="F53" s="1" t="s">
        <v>793</v>
      </c>
      <c r="G53" s="14" t="str">
        <f>HYPERLINK("http://ejatlas.org/conflict/cerro-paramo-de-miraflores-colombia","http://ejatlas.org/conflict/cerro-paramo-de-miraflores-colombia")</f>
        <v>http://ejatlas.org/conflict/cerro-paramo-de-miraflores-colombia</v>
      </c>
      <c r="H53" s="1" t="s">
        <v>899</v>
      </c>
    </row>
    <row r="54" ht="1.5" customHeight="1">
      <c r="A54" s="1" t="s">
        <v>6</v>
      </c>
      <c r="B54" s="1" t="s">
        <v>43</v>
      </c>
      <c r="C54" s="1" t="s">
        <v>900</v>
      </c>
      <c r="D54" s="1" t="s">
        <v>741</v>
      </c>
      <c r="E54" s="1" t="s">
        <v>901</v>
      </c>
      <c r="F54" s="1" t="s">
        <v>793</v>
      </c>
      <c r="G54" s="14" t="str">
        <f>HYPERLINK("http://ejatlas.org/conflict/exploracion-petrolera-en-corredor-puertovega-teteye-colombia","http://ejatlas.org/conflict/exploracion-petrolera-en-corredor-puertovega-teteye-colombia")</f>
        <v>http://ejatlas.org/conflict/exploracion-petrolera-en-corredor-puertovega-teteye-colombia</v>
      </c>
      <c r="H54" s="1" t="s">
        <v>902</v>
      </c>
    </row>
    <row r="55" ht="12.75" customHeight="1">
      <c r="A55" s="1" t="s">
        <v>11</v>
      </c>
      <c r="B55" s="4" t="s">
        <v>903</v>
      </c>
      <c r="C55" s="4" t="s">
        <v>904</v>
      </c>
      <c r="D55" s="1" t="s">
        <v>741</v>
      </c>
      <c r="E55" s="1" t="s">
        <v>905</v>
      </c>
      <c r="F55" s="4" t="s">
        <v>906</v>
      </c>
      <c r="G55" s="4" t="s">
        <v>907</v>
      </c>
    </row>
    <row r="56" ht="12.75" customHeight="1">
      <c r="A56" s="1" t="s">
        <v>11</v>
      </c>
      <c r="B56" s="4" t="s">
        <v>908</v>
      </c>
      <c r="C56" s="4" t="s">
        <v>909</v>
      </c>
      <c r="D56" s="4" t="s">
        <v>910</v>
      </c>
      <c r="E56" s="1" t="s">
        <v>911</v>
      </c>
      <c r="F56" s="4" t="s">
        <v>906</v>
      </c>
      <c r="G56" s="4" t="s">
        <v>907</v>
      </c>
    </row>
    <row r="57" ht="12.75" customHeight="1">
      <c r="A57" s="1" t="s">
        <v>11</v>
      </c>
      <c r="B57" s="4" t="s">
        <v>912</v>
      </c>
      <c r="C57" s="4" t="s">
        <v>913</v>
      </c>
      <c r="D57" s="4" t="s">
        <v>741</v>
      </c>
      <c r="E57" s="1" t="s">
        <v>914</v>
      </c>
      <c r="F57" s="4" t="s">
        <v>906</v>
      </c>
      <c r="G57" s="4" t="s">
        <v>907</v>
      </c>
    </row>
    <row r="58" ht="12.75" customHeight="1">
      <c r="A58" s="1" t="s">
        <v>11</v>
      </c>
      <c r="B58" s="4" t="s">
        <v>915</v>
      </c>
      <c r="C58" s="4" t="s">
        <v>916</v>
      </c>
      <c r="D58" s="4" t="s">
        <v>910</v>
      </c>
      <c r="E58" s="1" t="s">
        <v>917</v>
      </c>
      <c r="F58" s="4" t="s">
        <v>906</v>
      </c>
      <c r="G58" s="4" t="s">
        <v>907</v>
      </c>
    </row>
    <row r="59" ht="15.75" customHeight="1">
      <c r="A59" s="4"/>
      <c r="B59" s="4"/>
    </row>
    <row r="60" ht="15.75" customHeight="1">
      <c r="A60" s="4"/>
      <c r="B60" s="4"/>
    </row>
    <row r="61" ht="15.75" customHeight="1">
      <c r="A61" s="4"/>
      <c r="B61" s="4"/>
    </row>
    <row r="62" ht="15.75" customHeight="1">
      <c r="A62" s="4"/>
      <c r="B62" s="4"/>
    </row>
    <row r="63" ht="15.75" customHeight="1">
      <c r="A63" s="4"/>
      <c r="B63" s="4"/>
    </row>
    <row r="64" ht="15.75" customHeight="1">
      <c r="A64" s="4"/>
      <c r="B64" s="4"/>
    </row>
    <row r="65" ht="15.75" customHeight="1">
      <c r="A65" s="4"/>
      <c r="B65" s="4"/>
    </row>
    <row r="66" ht="15.75" customHeight="1">
      <c r="A66" s="4"/>
      <c r="B66" s="4"/>
    </row>
    <row r="67" ht="15.75" customHeight="1">
      <c r="A67" s="4"/>
      <c r="B67" s="4"/>
    </row>
    <row r="68" ht="15.75" customHeight="1">
      <c r="A68" s="4"/>
      <c r="B68" s="4"/>
    </row>
    <row r="69" ht="15.75" customHeight="1">
      <c r="A69" s="4"/>
      <c r="B69" s="4"/>
    </row>
    <row r="70" ht="15.75" customHeight="1">
      <c r="A70" s="4"/>
      <c r="B70" s="4"/>
    </row>
    <row r="71" ht="15.75" customHeight="1">
      <c r="A71" s="4"/>
      <c r="B71" s="4"/>
    </row>
    <row r="72" ht="15.75" customHeight="1">
      <c r="A72" s="4"/>
      <c r="B72" s="4"/>
    </row>
    <row r="73" ht="15.75" customHeight="1">
      <c r="A73" s="4"/>
      <c r="B73" s="4"/>
    </row>
    <row r="74" ht="15.75" customHeight="1">
      <c r="A74" s="4"/>
      <c r="B74" s="4"/>
    </row>
    <row r="75" ht="15.75" customHeight="1">
      <c r="A75" s="4"/>
      <c r="B75" s="4"/>
    </row>
    <row r="76" ht="15.75" customHeight="1">
      <c r="A76" s="4"/>
      <c r="B76" s="4"/>
    </row>
    <row r="77" ht="15.75" customHeight="1">
      <c r="A77" s="4"/>
      <c r="B77" s="4"/>
    </row>
    <row r="78" ht="15.75" customHeight="1">
      <c r="A78" s="4"/>
      <c r="B78" s="4"/>
    </row>
    <row r="79" ht="15.75" customHeight="1">
      <c r="A79" s="4"/>
      <c r="B79" s="4"/>
    </row>
    <row r="80" ht="15.75" customHeight="1">
      <c r="A80" s="4"/>
      <c r="B80" s="4"/>
    </row>
    <row r="81" ht="15.75" customHeight="1">
      <c r="A81" s="4"/>
      <c r="B81" s="4"/>
    </row>
    <row r="82" ht="15.75" customHeight="1">
      <c r="A82" s="4"/>
      <c r="B82" s="4"/>
    </row>
    <row r="83" ht="15.75" customHeight="1">
      <c r="A83" s="4"/>
      <c r="B83" s="4"/>
    </row>
    <row r="84" ht="15.75" customHeight="1">
      <c r="A84" s="4"/>
      <c r="B84" s="4"/>
    </row>
    <row r="85" ht="15.75" customHeight="1">
      <c r="A85" s="4"/>
      <c r="B85" s="4"/>
    </row>
    <row r="86" ht="15.75" customHeight="1">
      <c r="A86" s="4"/>
      <c r="B86" s="4"/>
    </row>
    <row r="87" ht="15.75" customHeight="1">
      <c r="A87" s="4"/>
      <c r="B87" s="4"/>
    </row>
    <row r="88" ht="15.75" customHeight="1">
      <c r="A88" s="4"/>
      <c r="B88" s="4"/>
    </row>
    <row r="89" ht="15.75" customHeight="1">
      <c r="A89" s="4"/>
      <c r="B89" s="4"/>
    </row>
    <row r="90" ht="15.75" customHeight="1">
      <c r="A90" s="4"/>
      <c r="B90" s="4"/>
    </row>
    <row r="91" ht="15.75" customHeight="1">
      <c r="A91" s="4"/>
      <c r="B91" s="4"/>
    </row>
    <row r="92" ht="15.75" customHeight="1">
      <c r="A92" s="4"/>
      <c r="B92" s="4"/>
    </row>
    <row r="93" ht="15.75" customHeight="1">
      <c r="A93" s="4"/>
      <c r="B93" s="4"/>
    </row>
    <row r="94" ht="15.75" customHeight="1">
      <c r="A94" s="4"/>
      <c r="B94" s="4"/>
    </row>
    <row r="95" ht="15.75" customHeight="1">
      <c r="A95" s="4"/>
      <c r="B95" s="4"/>
    </row>
    <row r="96" ht="15.75" customHeight="1">
      <c r="A96" s="4"/>
      <c r="B96" s="4"/>
    </row>
    <row r="97" ht="15.75" customHeight="1">
      <c r="A97" s="4"/>
      <c r="B97" s="4"/>
    </row>
    <row r="98" ht="15.75" customHeight="1">
      <c r="A98" s="4"/>
      <c r="B98" s="4"/>
    </row>
    <row r="99" ht="15.75" customHeight="1">
      <c r="A99" s="4"/>
      <c r="B99" s="4"/>
    </row>
    <row r="100" ht="15.75" customHeight="1">
      <c r="A100" s="4"/>
      <c r="B100" s="4"/>
    </row>
    <row r="101" ht="15.75" customHeight="1">
      <c r="A101" s="4"/>
      <c r="B101" s="4"/>
    </row>
    <row r="102" ht="15.75" customHeight="1">
      <c r="A102" s="4"/>
      <c r="B102" s="4"/>
    </row>
    <row r="103" ht="15.75" customHeight="1">
      <c r="A103" s="4"/>
      <c r="B103" s="4"/>
    </row>
    <row r="104" ht="15.75" customHeight="1">
      <c r="A104" s="4"/>
      <c r="B104" s="4"/>
    </row>
    <row r="105" ht="15.75" customHeight="1">
      <c r="A105" s="4"/>
      <c r="B105" s="4"/>
    </row>
    <row r="106" ht="15.75" customHeight="1">
      <c r="A106" s="4"/>
      <c r="B106" s="4"/>
    </row>
    <row r="107" ht="15.75" customHeight="1">
      <c r="A107" s="4"/>
      <c r="B107" s="4"/>
    </row>
    <row r="108" ht="15.75" customHeight="1">
      <c r="A108" s="4"/>
      <c r="B108" s="4"/>
    </row>
    <row r="109" ht="15.75" customHeight="1">
      <c r="A109" s="4"/>
      <c r="B109" s="4"/>
    </row>
    <row r="110" ht="15.75" customHeight="1">
      <c r="A110" s="4"/>
      <c r="B110" s="4"/>
    </row>
    <row r="111" ht="15.75" customHeight="1">
      <c r="A111" s="4"/>
      <c r="B111" s="4"/>
    </row>
    <row r="112" ht="15.75" customHeight="1">
      <c r="A112" s="4"/>
      <c r="B112" s="4"/>
    </row>
    <row r="113" ht="15.75" customHeight="1">
      <c r="A113" s="4"/>
      <c r="B113" s="4"/>
    </row>
    <row r="114" ht="15.75" customHeight="1">
      <c r="A114" s="4"/>
      <c r="B114" s="4"/>
    </row>
    <row r="115" ht="15.75" customHeight="1">
      <c r="A115" s="4"/>
      <c r="B115" s="4"/>
    </row>
    <row r="116" ht="15.75" customHeight="1">
      <c r="A116" s="4"/>
      <c r="B116" s="4"/>
    </row>
    <row r="117" ht="15.75" customHeight="1">
      <c r="A117" s="4"/>
      <c r="B117" s="4"/>
    </row>
    <row r="118" ht="15.75" customHeight="1">
      <c r="A118" s="4"/>
      <c r="B118" s="4"/>
    </row>
    <row r="119" ht="15.75" customHeight="1">
      <c r="A119" s="4"/>
      <c r="B119" s="4"/>
    </row>
    <row r="120" ht="15.75" customHeight="1">
      <c r="A120" s="4"/>
      <c r="B120" s="4"/>
    </row>
    <row r="121" ht="15.75" customHeight="1">
      <c r="A121" s="4"/>
      <c r="B121" s="4"/>
    </row>
    <row r="122" ht="15.75" customHeight="1">
      <c r="A122" s="4"/>
      <c r="B122" s="4"/>
    </row>
    <row r="123" ht="15.75" customHeight="1">
      <c r="A123" s="4"/>
      <c r="B123" s="4"/>
    </row>
    <row r="124" ht="15.75" customHeight="1">
      <c r="A124" s="4"/>
      <c r="B124" s="4"/>
    </row>
    <row r="125" ht="15.75" customHeight="1">
      <c r="A125" s="4"/>
      <c r="B125" s="4"/>
    </row>
    <row r="126" ht="15.75" customHeight="1">
      <c r="A126" s="4"/>
      <c r="B126" s="4"/>
    </row>
    <row r="127" ht="15.75" customHeight="1">
      <c r="A127" s="4"/>
      <c r="B127" s="4"/>
    </row>
    <row r="128" ht="15.75" customHeight="1">
      <c r="A128" s="4"/>
      <c r="B128" s="4"/>
    </row>
    <row r="129" ht="15.75" customHeight="1">
      <c r="A129" s="4"/>
      <c r="B129" s="4"/>
    </row>
    <row r="130" ht="15.75" customHeight="1">
      <c r="A130" s="4"/>
      <c r="B130" s="4"/>
    </row>
    <row r="131" ht="15.75" customHeight="1">
      <c r="A131" s="4"/>
      <c r="B131" s="4"/>
    </row>
    <row r="132" ht="15.75" customHeight="1">
      <c r="A132" s="4"/>
      <c r="B132" s="4"/>
    </row>
    <row r="133" ht="15.75" customHeight="1">
      <c r="A133" s="4"/>
      <c r="B133" s="4"/>
    </row>
    <row r="134" ht="15.75" customHeight="1">
      <c r="A134" s="4"/>
      <c r="B134" s="4"/>
    </row>
    <row r="135" ht="15.75" customHeight="1">
      <c r="A135" s="4"/>
      <c r="B135" s="4"/>
    </row>
    <row r="136" ht="15.75" customHeight="1">
      <c r="A136" s="4"/>
      <c r="B136" s="4"/>
    </row>
    <row r="137" ht="15.75" customHeight="1">
      <c r="A137" s="4"/>
      <c r="B137" s="4"/>
    </row>
    <row r="138" ht="15.75" customHeight="1">
      <c r="A138" s="4"/>
      <c r="B138" s="4"/>
    </row>
    <row r="139" ht="15.75" customHeight="1">
      <c r="A139" s="4"/>
      <c r="B139" s="4"/>
    </row>
    <row r="140" ht="15.75" customHeight="1">
      <c r="A140" s="4"/>
      <c r="B140" s="4"/>
    </row>
    <row r="141" ht="15.75" customHeight="1">
      <c r="A141" s="4"/>
      <c r="B141" s="4"/>
    </row>
    <row r="142" ht="15.75" customHeight="1">
      <c r="A142" s="4"/>
      <c r="B142" s="4"/>
    </row>
    <row r="143" ht="15.75" customHeight="1">
      <c r="A143" s="4"/>
      <c r="B143" s="4"/>
    </row>
    <row r="144" ht="15.75" customHeight="1">
      <c r="A144" s="4"/>
      <c r="B144" s="4"/>
    </row>
    <row r="145" ht="15.75" customHeight="1">
      <c r="A145" s="4"/>
      <c r="B145" s="4"/>
    </row>
    <row r="146" ht="15.75" customHeight="1">
      <c r="A146" s="4"/>
      <c r="B146" s="4"/>
    </row>
    <row r="147" ht="15.75" customHeight="1">
      <c r="A147" s="4"/>
      <c r="B147" s="4"/>
    </row>
    <row r="148" ht="15.75" customHeight="1">
      <c r="A148" s="4"/>
      <c r="B148" s="4"/>
    </row>
    <row r="149" ht="15.75" customHeight="1">
      <c r="A149" s="4"/>
      <c r="B149" s="4"/>
    </row>
    <row r="150" ht="15.75" customHeight="1">
      <c r="A150" s="4"/>
      <c r="B150" s="4"/>
    </row>
    <row r="151" ht="15.75" customHeight="1">
      <c r="A151" s="4"/>
      <c r="B151" s="4"/>
    </row>
    <row r="152" ht="15.75" customHeight="1">
      <c r="A152" s="4"/>
      <c r="B152" s="4"/>
    </row>
    <row r="153" ht="15.75" customHeight="1">
      <c r="A153" s="4"/>
      <c r="B153" s="4"/>
    </row>
    <row r="154" ht="15.75" customHeight="1">
      <c r="A154" s="4"/>
      <c r="B154" s="4"/>
    </row>
    <row r="155" ht="15.75" customHeight="1">
      <c r="A155" s="4"/>
      <c r="B155" s="4"/>
    </row>
    <row r="156" ht="15.75" customHeight="1">
      <c r="A156" s="4"/>
      <c r="B156" s="4"/>
    </row>
    <row r="157" ht="15.75" customHeight="1">
      <c r="A157" s="4"/>
      <c r="B157" s="4"/>
    </row>
    <row r="158" ht="15.75" customHeight="1">
      <c r="A158" s="4"/>
      <c r="B158" s="4"/>
    </row>
    <row r="159" ht="15.75" customHeight="1">
      <c r="A159" s="4"/>
      <c r="B159" s="4"/>
    </row>
    <row r="160" ht="15.75" customHeight="1">
      <c r="A160" s="4"/>
      <c r="B160" s="4"/>
    </row>
    <row r="161" ht="15.75" customHeight="1">
      <c r="A161" s="4"/>
      <c r="B161" s="4"/>
    </row>
    <row r="162" ht="15.75" customHeight="1">
      <c r="A162" s="4"/>
      <c r="B162" s="4"/>
    </row>
    <row r="163" ht="15.75" customHeight="1">
      <c r="A163" s="4"/>
      <c r="B163" s="4"/>
    </row>
    <row r="164" ht="15.75" customHeight="1">
      <c r="A164" s="4"/>
      <c r="B164" s="4"/>
    </row>
    <row r="165" ht="15.75" customHeight="1">
      <c r="A165" s="4"/>
      <c r="B165" s="4"/>
    </row>
    <row r="166" ht="15.75" customHeight="1">
      <c r="A166" s="4"/>
      <c r="B166" s="4"/>
    </row>
    <row r="167" ht="15.75" customHeight="1">
      <c r="A167" s="4"/>
      <c r="B167" s="4"/>
    </row>
    <row r="168" ht="15.75" customHeight="1">
      <c r="A168" s="4"/>
      <c r="B168" s="4"/>
    </row>
    <row r="169" ht="15.75" customHeight="1">
      <c r="A169" s="4"/>
      <c r="B169" s="4"/>
    </row>
    <row r="170" ht="15.75" customHeight="1">
      <c r="A170" s="4"/>
      <c r="B170" s="4"/>
    </row>
    <row r="171" ht="15.75" customHeight="1">
      <c r="A171" s="4"/>
      <c r="B171" s="4"/>
    </row>
    <row r="172" ht="15.75" customHeight="1">
      <c r="A172" s="4"/>
      <c r="B172" s="4"/>
    </row>
    <row r="173" ht="15.75" customHeight="1">
      <c r="A173" s="4"/>
      <c r="B173" s="4"/>
    </row>
    <row r="174" ht="15.75" customHeight="1">
      <c r="A174" s="4"/>
      <c r="B174" s="4"/>
    </row>
    <row r="175" ht="15.75" customHeight="1">
      <c r="A175" s="4"/>
      <c r="B175" s="4"/>
    </row>
    <row r="176" ht="15.75" customHeight="1">
      <c r="A176" s="4"/>
      <c r="B176" s="4"/>
    </row>
    <row r="177" ht="15.75" customHeight="1">
      <c r="A177" s="4"/>
      <c r="B177" s="4"/>
    </row>
    <row r="178" ht="15.75" customHeight="1">
      <c r="A178" s="4"/>
      <c r="B178" s="4"/>
    </row>
    <row r="179" ht="15.75" customHeight="1">
      <c r="A179" s="4"/>
      <c r="B179" s="4"/>
    </row>
    <row r="180" ht="15.75" customHeight="1">
      <c r="A180" s="4"/>
      <c r="B180" s="4"/>
    </row>
    <row r="181" ht="15.75" customHeight="1">
      <c r="A181" s="4"/>
      <c r="B181" s="4"/>
    </row>
    <row r="182" ht="15.75" customHeight="1">
      <c r="A182" s="4"/>
      <c r="B182" s="4"/>
    </row>
    <row r="183" ht="15.75" customHeight="1">
      <c r="A183" s="4"/>
      <c r="B183" s="4"/>
    </row>
    <row r="184" ht="15.75" customHeight="1">
      <c r="A184" s="4"/>
      <c r="B184" s="4"/>
    </row>
    <row r="185" ht="15.75" customHeight="1">
      <c r="A185" s="4"/>
      <c r="B185" s="4"/>
    </row>
    <row r="186" ht="15.75" customHeight="1">
      <c r="A186" s="4"/>
      <c r="B186" s="4"/>
    </row>
    <row r="187" ht="15.75" customHeight="1">
      <c r="A187" s="4"/>
      <c r="B187" s="4"/>
    </row>
    <row r="188" ht="15.75" customHeight="1">
      <c r="A188" s="4"/>
      <c r="B188" s="4"/>
    </row>
    <row r="189" ht="15.75" customHeight="1">
      <c r="A189" s="4"/>
      <c r="B189" s="4"/>
    </row>
    <row r="190" ht="15.75" customHeight="1">
      <c r="A190" s="4"/>
      <c r="B190" s="4"/>
    </row>
    <row r="191" ht="15.75" customHeight="1">
      <c r="A191" s="4"/>
      <c r="B191" s="4"/>
    </row>
    <row r="192" ht="15.75" customHeight="1">
      <c r="A192" s="4"/>
      <c r="B192" s="4"/>
    </row>
    <row r="193" ht="15.75" customHeight="1">
      <c r="A193" s="4"/>
      <c r="B193" s="4"/>
    </row>
    <row r="194" ht="15.75" customHeight="1">
      <c r="A194" s="4"/>
      <c r="B194" s="4"/>
    </row>
    <row r="195" ht="15.75" customHeight="1">
      <c r="A195" s="4"/>
      <c r="B195" s="4"/>
    </row>
    <row r="196" ht="15.75" customHeight="1">
      <c r="A196" s="4"/>
      <c r="B196" s="4"/>
    </row>
    <row r="197" ht="15.75" customHeight="1">
      <c r="A197" s="4"/>
      <c r="B197" s="4"/>
    </row>
    <row r="198" ht="15.75" customHeight="1">
      <c r="A198" s="4"/>
      <c r="B198" s="4"/>
    </row>
    <row r="199" ht="15.75" customHeight="1">
      <c r="A199" s="4"/>
      <c r="B199" s="4"/>
    </row>
    <row r="200" ht="15.75" customHeight="1">
      <c r="A200" s="4"/>
      <c r="B200" s="4"/>
    </row>
    <row r="201" ht="15.75" customHeight="1">
      <c r="A201" s="4"/>
      <c r="B201" s="4"/>
    </row>
    <row r="202" ht="15.75" customHeight="1">
      <c r="A202" s="4"/>
      <c r="B202" s="4"/>
    </row>
    <row r="203" ht="15.75" customHeight="1">
      <c r="A203" s="4"/>
      <c r="B203" s="4"/>
    </row>
    <row r="204" ht="15.75" customHeight="1">
      <c r="A204" s="4"/>
      <c r="B204" s="4"/>
    </row>
    <row r="205" ht="15.75" customHeight="1">
      <c r="A205" s="4"/>
      <c r="B205" s="4"/>
    </row>
    <row r="206" ht="15.75" customHeight="1">
      <c r="A206" s="4"/>
      <c r="B206" s="4"/>
    </row>
    <row r="207" ht="15.75" customHeight="1">
      <c r="A207" s="4"/>
      <c r="B207" s="4"/>
    </row>
    <row r="208" ht="15.75" customHeight="1">
      <c r="A208" s="4"/>
      <c r="B208" s="4"/>
    </row>
    <row r="209" ht="15.75" customHeight="1">
      <c r="A209" s="4"/>
      <c r="B209" s="4"/>
    </row>
    <row r="210" ht="15.75" customHeight="1">
      <c r="A210" s="4"/>
      <c r="B210" s="4"/>
    </row>
    <row r="211" ht="15.75" customHeight="1">
      <c r="A211" s="4"/>
      <c r="B211" s="4"/>
    </row>
    <row r="212" ht="15.75" customHeight="1">
      <c r="A212" s="4"/>
      <c r="B212" s="4"/>
    </row>
    <row r="213" ht="15.75" customHeight="1">
      <c r="A213" s="4"/>
      <c r="B213" s="4"/>
    </row>
    <row r="214" ht="15.75" customHeight="1">
      <c r="A214" s="4"/>
      <c r="B214" s="4"/>
    </row>
    <row r="215" ht="15.75" customHeight="1">
      <c r="A215" s="4"/>
      <c r="B215" s="4"/>
    </row>
    <row r="216" ht="15.75" customHeight="1">
      <c r="A216" s="4"/>
      <c r="B216" s="4"/>
    </row>
    <row r="217" ht="15.75" customHeight="1">
      <c r="A217" s="4"/>
      <c r="B217" s="4"/>
    </row>
    <row r="218" ht="15.75" customHeight="1">
      <c r="A218" s="4"/>
      <c r="B218" s="4"/>
    </row>
    <row r="219" ht="15.75" customHeight="1">
      <c r="A219" s="4"/>
      <c r="B219" s="4"/>
    </row>
    <row r="220" ht="15.75" customHeight="1">
      <c r="A220" s="4"/>
      <c r="B220" s="4"/>
    </row>
    <row r="221" ht="15.75" customHeight="1">
      <c r="A221" s="4"/>
      <c r="B221" s="4"/>
    </row>
    <row r="222" ht="15.75" customHeight="1">
      <c r="A222" s="4"/>
      <c r="B222" s="4"/>
    </row>
    <row r="223" ht="15.75" customHeight="1">
      <c r="A223" s="4"/>
      <c r="B223" s="4"/>
    </row>
    <row r="224" ht="15.75" customHeight="1">
      <c r="A224" s="4"/>
      <c r="B224" s="4"/>
    </row>
    <row r="225" ht="15.75" customHeight="1">
      <c r="A225" s="4"/>
      <c r="B225" s="4"/>
    </row>
    <row r="226" ht="15.75" customHeight="1">
      <c r="A226" s="4"/>
      <c r="B226" s="4"/>
    </row>
    <row r="227" ht="15.75" customHeight="1">
      <c r="A227" s="4"/>
      <c r="B227" s="4"/>
    </row>
    <row r="228" ht="15.75" customHeight="1">
      <c r="A228" s="4"/>
      <c r="B228" s="4"/>
    </row>
    <row r="229" ht="15.75" customHeight="1">
      <c r="A229" s="4"/>
      <c r="B229" s="4"/>
    </row>
    <row r="230" ht="15.75" customHeight="1">
      <c r="A230" s="4"/>
      <c r="B230" s="4"/>
    </row>
    <row r="231" ht="15.75" customHeight="1">
      <c r="A231" s="4"/>
      <c r="B231" s="4"/>
    </row>
    <row r="232" ht="15.75" customHeight="1">
      <c r="A232" s="4"/>
      <c r="B232" s="4"/>
    </row>
    <row r="233" ht="15.75" customHeight="1">
      <c r="A233" s="4"/>
      <c r="B233" s="4"/>
    </row>
    <row r="234" ht="15.75" customHeight="1">
      <c r="A234" s="4"/>
      <c r="B234" s="4"/>
    </row>
    <row r="235" ht="15.75" customHeight="1">
      <c r="A235" s="4"/>
      <c r="B235" s="4"/>
    </row>
    <row r="236" ht="15.75" customHeight="1">
      <c r="A236" s="4"/>
      <c r="B236" s="4"/>
    </row>
    <row r="237" ht="15.75" customHeight="1">
      <c r="A237" s="4"/>
      <c r="B237" s="4"/>
    </row>
    <row r="238" ht="15.75" customHeight="1">
      <c r="A238" s="4"/>
      <c r="B238" s="4"/>
    </row>
    <row r="239" ht="15.75" customHeight="1">
      <c r="A239" s="4"/>
      <c r="B239" s="4"/>
    </row>
    <row r="240" ht="15.75" customHeight="1">
      <c r="A240" s="4"/>
      <c r="B240" s="4"/>
    </row>
    <row r="241" ht="15.75" customHeight="1">
      <c r="A241" s="4"/>
      <c r="B241" s="4"/>
    </row>
    <row r="242" ht="15.75" customHeight="1">
      <c r="A242" s="4"/>
      <c r="B242" s="4"/>
    </row>
    <row r="243" ht="15.75" customHeight="1">
      <c r="A243" s="4"/>
      <c r="B243" s="4"/>
    </row>
    <row r="244" ht="15.75" customHeight="1">
      <c r="A244" s="4"/>
      <c r="B244" s="4"/>
    </row>
    <row r="245" ht="15.75" customHeight="1">
      <c r="A245" s="4"/>
      <c r="B245" s="4"/>
    </row>
    <row r="246" ht="15.75" customHeight="1">
      <c r="A246" s="4"/>
      <c r="B246" s="4"/>
    </row>
    <row r="247" ht="15.75" customHeight="1">
      <c r="A247" s="4"/>
      <c r="B247" s="4"/>
    </row>
    <row r="248" ht="15.75" customHeight="1">
      <c r="A248" s="4"/>
      <c r="B248" s="4"/>
    </row>
    <row r="249" ht="15.75" customHeight="1">
      <c r="A249" s="4"/>
      <c r="B249" s="4"/>
    </row>
    <row r="250" ht="15.75" customHeight="1">
      <c r="A250" s="4"/>
      <c r="B250" s="4"/>
    </row>
    <row r="251" ht="15.75" customHeight="1">
      <c r="A251" s="4"/>
      <c r="B251" s="4"/>
    </row>
    <row r="252" ht="15.75" customHeight="1">
      <c r="A252" s="4"/>
      <c r="B252" s="4"/>
    </row>
    <row r="253" ht="15.75" customHeight="1">
      <c r="A253" s="4"/>
      <c r="B253" s="4"/>
    </row>
    <row r="254" ht="15.75" customHeight="1">
      <c r="A254" s="4"/>
      <c r="B254" s="4"/>
    </row>
    <row r="255" ht="15.75" customHeight="1">
      <c r="A255" s="4"/>
      <c r="B255" s="4"/>
    </row>
    <row r="256" ht="15.75" customHeight="1">
      <c r="A256" s="4"/>
      <c r="B256" s="4"/>
    </row>
    <row r="257" ht="15.75" customHeight="1">
      <c r="A257" s="4"/>
      <c r="B257" s="4"/>
    </row>
    <row r="258" ht="15.75" customHeight="1">
      <c r="A258" s="4"/>
      <c r="B258" s="4"/>
    </row>
    <row r="259" ht="15.75" customHeight="1">
      <c r="A259" s="4"/>
      <c r="B259" s="4"/>
    </row>
    <row r="260" ht="15.75" customHeight="1">
      <c r="A260" s="4"/>
      <c r="B260" s="4"/>
    </row>
    <row r="261" ht="15.75" customHeight="1">
      <c r="A261" s="4"/>
      <c r="B261" s="4"/>
    </row>
    <row r="262" ht="15.75" customHeight="1">
      <c r="A262" s="4"/>
      <c r="B262" s="4"/>
    </row>
    <row r="263" ht="15.75" customHeight="1">
      <c r="A263" s="4"/>
      <c r="B263" s="4"/>
    </row>
    <row r="264" ht="15.75" customHeight="1">
      <c r="A264" s="4"/>
      <c r="B264" s="4"/>
    </row>
    <row r="265" ht="15.75" customHeight="1">
      <c r="A265" s="4"/>
      <c r="B265" s="4"/>
    </row>
    <row r="266" ht="15.75" customHeight="1">
      <c r="A266" s="4"/>
      <c r="B266" s="4"/>
    </row>
    <row r="267" ht="15.75" customHeight="1">
      <c r="A267" s="4"/>
      <c r="B267" s="4"/>
    </row>
    <row r="268" ht="15.75" customHeight="1">
      <c r="A268" s="4"/>
      <c r="B268" s="4"/>
    </row>
    <row r="269" ht="15.75" customHeight="1">
      <c r="A269" s="4"/>
      <c r="B269" s="4"/>
    </row>
    <row r="270" ht="15.75" customHeight="1">
      <c r="A270" s="4"/>
      <c r="B270" s="4"/>
    </row>
    <row r="271" ht="15.75" customHeight="1">
      <c r="A271" s="4"/>
      <c r="B271" s="4"/>
    </row>
    <row r="272" ht="15.75" customHeight="1">
      <c r="A272" s="4"/>
      <c r="B272" s="4"/>
    </row>
    <row r="273" ht="15.75" customHeight="1">
      <c r="A273" s="4"/>
      <c r="B273" s="4"/>
    </row>
    <row r="274" ht="15.75" customHeight="1">
      <c r="A274" s="4"/>
      <c r="B274" s="4"/>
    </row>
    <row r="275" ht="15.75" customHeight="1">
      <c r="A275" s="4"/>
      <c r="B275" s="4"/>
    </row>
    <row r="276" ht="15.75" customHeight="1">
      <c r="A276" s="4"/>
      <c r="B276" s="4"/>
    </row>
    <row r="277" ht="15.75" customHeight="1">
      <c r="A277" s="4"/>
      <c r="B277" s="4"/>
    </row>
    <row r="278" ht="15.75" customHeight="1">
      <c r="A278" s="4"/>
      <c r="B278" s="4"/>
    </row>
    <row r="279" ht="15.75" customHeight="1">
      <c r="A279" s="4"/>
      <c r="B279" s="4"/>
    </row>
    <row r="280" ht="15.75" customHeight="1">
      <c r="A280" s="4"/>
      <c r="B280" s="4"/>
    </row>
    <row r="281" ht="15.75" customHeight="1">
      <c r="A281" s="4"/>
      <c r="B281" s="4"/>
    </row>
    <row r="282" ht="15.75" customHeight="1">
      <c r="A282" s="4"/>
      <c r="B282" s="4"/>
    </row>
    <row r="283" ht="15.75" customHeight="1">
      <c r="A283" s="4"/>
      <c r="B283" s="4"/>
    </row>
    <row r="284" ht="15.75" customHeight="1">
      <c r="A284" s="4"/>
      <c r="B284" s="4"/>
    </row>
    <row r="285" ht="15.75" customHeight="1">
      <c r="A285" s="4"/>
      <c r="B285" s="4"/>
    </row>
    <row r="286" ht="15.75" customHeight="1">
      <c r="A286" s="4"/>
      <c r="B286" s="4"/>
    </row>
    <row r="287" ht="15.75" customHeight="1">
      <c r="A287" s="4"/>
      <c r="B287" s="4"/>
    </row>
    <row r="288" ht="15.75" customHeight="1">
      <c r="A288" s="4"/>
      <c r="B288" s="4"/>
    </row>
    <row r="289" ht="15.75" customHeight="1">
      <c r="A289" s="4"/>
      <c r="B289" s="4"/>
    </row>
    <row r="290" ht="15.75" customHeight="1">
      <c r="A290" s="4"/>
      <c r="B290" s="4"/>
    </row>
    <row r="291" ht="15.75" customHeight="1">
      <c r="A291" s="4"/>
      <c r="B291" s="4"/>
    </row>
    <row r="292" ht="15.75" customHeight="1">
      <c r="A292" s="4"/>
      <c r="B292" s="4"/>
    </row>
    <row r="293" ht="15.75" customHeight="1">
      <c r="A293" s="4"/>
      <c r="B293" s="4"/>
    </row>
    <row r="294" ht="15.75" customHeight="1">
      <c r="A294" s="4"/>
      <c r="B294" s="4"/>
    </row>
    <row r="295" ht="15.75" customHeight="1">
      <c r="A295" s="4"/>
      <c r="B295" s="4"/>
    </row>
    <row r="296" ht="15.75" customHeight="1">
      <c r="A296" s="4"/>
      <c r="B296" s="4"/>
    </row>
    <row r="297" ht="15.75" customHeight="1">
      <c r="A297" s="4"/>
      <c r="B297" s="4"/>
    </row>
    <row r="298" ht="15.75" customHeight="1">
      <c r="A298" s="4"/>
      <c r="B298" s="4"/>
    </row>
    <row r="299" ht="15.75" customHeight="1">
      <c r="A299" s="4"/>
      <c r="B299" s="4"/>
    </row>
    <row r="300" ht="15.75" customHeight="1">
      <c r="A300" s="4"/>
      <c r="B300" s="4"/>
    </row>
    <row r="301" ht="15.75" customHeight="1">
      <c r="A301" s="4"/>
      <c r="B301" s="4"/>
    </row>
    <row r="302" ht="15.75" customHeight="1">
      <c r="A302" s="4"/>
      <c r="B302" s="4"/>
    </row>
    <row r="303" ht="15.75" customHeight="1">
      <c r="A303" s="4"/>
      <c r="B303" s="4"/>
    </row>
    <row r="304" ht="15.75" customHeight="1">
      <c r="A304" s="4"/>
      <c r="B304" s="4"/>
    </row>
    <row r="305" ht="15.75" customHeight="1">
      <c r="A305" s="4"/>
      <c r="B305" s="4"/>
    </row>
    <row r="306" ht="15.75" customHeight="1">
      <c r="A306" s="4"/>
      <c r="B306" s="4"/>
    </row>
    <row r="307" ht="15.75" customHeight="1">
      <c r="A307" s="4"/>
      <c r="B307" s="4"/>
    </row>
    <row r="308" ht="15.75" customHeight="1">
      <c r="A308" s="4"/>
      <c r="B308" s="4"/>
    </row>
    <row r="309" ht="15.75" customHeight="1">
      <c r="A309" s="4"/>
      <c r="B309" s="4"/>
    </row>
    <row r="310" ht="15.75" customHeight="1">
      <c r="A310" s="4"/>
      <c r="B310" s="4"/>
    </row>
    <row r="311" ht="15.75" customHeight="1">
      <c r="A311" s="4"/>
      <c r="B311" s="4"/>
    </row>
    <row r="312" ht="15.75" customHeight="1">
      <c r="A312" s="4"/>
      <c r="B312" s="4"/>
    </row>
    <row r="313" ht="15.75" customHeight="1">
      <c r="A313" s="4"/>
      <c r="B313" s="4"/>
    </row>
    <row r="314" ht="15.75" customHeight="1">
      <c r="A314" s="4"/>
      <c r="B314" s="4"/>
    </row>
    <row r="315" ht="15.75" customHeight="1">
      <c r="A315" s="4"/>
      <c r="B315" s="4"/>
    </row>
    <row r="316" ht="15.75" customHeight="1">
      <c r="A316" s="4"/>
      <c r="B316" s="4"/>
    </row>
    <row r="317" ht="15.75" customHeight="1">
      <c r="A317" s="4"/>
      <c r="B317" s="4"/>
    </row>
    <row r="318" ht="15.75" customHeight="1">
      <c r="A318" s="4"/>
      <c r="B318" s="4"/>
    </row>
    <row r="319" ht="15.75" customHeight="1">
      <c r="A319" s="4"/>
      <c r="B319" s="4"/>
    </row>
    <row r="320" ht="15.75" customHeight="1">
      <c r="A320" s="4"/>
      <c r="B320" s="4"/>
    </row>
    <row r="321" ht="15.75" customHeight="1">
      <c r="A321" s="4"/>
      <c r="B321" s="4"/>
    </row>
    <row r="322" ht="15.75" customHeight="1">
      <c r="A322" s="4"/>
      <c r="B322" s="4"/>
    </row>
    <row r="323" ht="15.75" customHeight="1">
      <c r="A323" s="4"/>
      <c r="B323" s="4"/>
    </row>
    <row r="324" ht="15.75" customHeight="1">
      <c r="A324" s="4"/>
      <c r="B324" s="4"/>
    </row>
    <row r="325" ht="15.75" customHeight="1">
      <c r="A325" s="4"/>
      <c r="B325" s="4"/>
    </row>
    <row r="326" ht="15.75" customHeight="1">
      <c r="A326" s="4"/>
      <c r="B326" s="4"/>
    </row>
    <row r="327" ht="15.75" customHeight="1">
      <c r="A327" s="4"/>
      <c r="B327" s="4"/>
    </row>
    <row r="328" ht="15.75" customHeight="1">
      <c r="A328" s="4"/>
      <c r="B328" s="4"/>
    </row>
    <row r="329" ht="15.75" customHeight="1">
      <c r="A329" s="4"/>
      <c r="B329" s="4"/>
    </row>
    <row r="330" ht="15.75" customHeight="1">
      <c r="A330" s="4"/>
      <c r="B330" s="4"/>
    </row>
    <row r="331" ht="15.75" customHeight="1">
      <c r="A331" s="4"/>
      <c r="B331" s="4"/>
    </row>
    <row r="332" ht="15.75" customHeight="1">
      <c r="A332" s="4"/>
      <c r="B332" s="4"/>
    </row>
    <row r="333" ht="15.75" customHeight="1">
      <c r="A333" s="4"/>
      <c r="B333" s="4"/>
    </row>
    <row r="334" ht="15.75" customHeight="1">
      <c r="A334" s="4"/>
      <c r="B334" s="4"/>
    </row>
    <row r="335" ht="15.75" customHeight="1">
      <c r="A335" s="4"/>
      <c r="B335" s="4"/>
    </row>
    <row r="336" ht="15.75" customHeight="1">
      <c r="A336" s="4"/>
      <c r="B336" s="4"/>
    </row>
    <row r="337" ht="15.75" customHeight="1">
      <c r="A337" s="4"/>
      <c r="B337" s="4"/>
    </row>
    <row r="338" ht="15.75" customHeight="1">
      <c r="A338" s="4"/>
      <c r="B338" s="4"/>
    </row>
    <row r="339" ht="15.75" customHeight="1">
      <c r="A339" s="4"/>
      <c r="B339" s="4"/>
    </row>
    <row r="340" ht="15.75" customHeight="1">
      <c r="A340" s="4"/>
      <c r="B340" s="4"/>
    </row>
    <row r="341" ht="15.75" customHeight="1">
      <c r="A341" s="4"/>
      <c r="B341" s="4"/>
    </row>
    <row r="342" ht="15.75" customHeight="1">
      <c r="A342" s="4"/>
      <c r="B342" s="4"/>
    </row>
    <row r="343" ht="15.75" customHeight="1">
      <c r="A343" s="4"/>
      <c r="B343" s="4"/>
    </row>
    <row r="344" ht="15.75" customHeight="1">
      <c r="A344" s="4"/>
      <c r="B344" s="4"/>
    </row>
    <row r="345" ht="15.75" customHeight="1">
      <c r="A345" s="4"/>
      <c r="B345" s="4"/>
    </row>
    <row r="346" ht="15.75" customHeight="1">
      <c r="A346" s="4"/>
      <c r="B346" s="4"/>
    </row>
    <row r="347" ht="15.75" customHeight="1">
      <c r="A347" s="4"/>
      <c r="B347" s="4"/>
    </row>
    <row r="348" ht="15.75" customHeight="1">
      <c r="A348" s="4"/>
      <c r="B348" s="4"/>
    </row>
    <row r="349" ht="15.75" customHeight="1">
      <c r="A349" s="4"/>
      <c r="B349" s="4"/>
    </row>
    <row r="350" ht="15.75" customHeight="1">
      <c r="A350" s="4"/>
      <c r="B350" s="4"/>
    </row>
    <row r="351" ht="15.75" customHeight="1">
      <c r="A351" s="4"/>
      <c r="B351" s="4"/>
    </row>
    <row r="352" ht="15.75" customHeight="1">
      <c r="A352" s="4"/>
      <c r="B352" s="4"/>
    </row>
    <row r="353" ht="15.75" customHeight="1">
      <c r="A353" s="4"/>
      <c r="B353" s="4"/>
    </row>
    <row r="354" ht="15.75" customHeight="1">
      <c r="A354" s="4"/>
      <c r="B354" s="4"/>
    </row>
    <row r="355" ht="15.75" customHeight="1">
      <c r="A355" s="4"/>
      <c r="B355" s="4"/>
    </row>
    <row r="356" ht="15.75" customHeight="1">
      <c r="A356" s="4"/>
      <c r="B356" s="4"/>
    </row>
    <row r="357" ht="15.75" customHeight="1">
      <c r="A357" s="4"/>
      <c r="B357" s="4"/>
    </row>
    <row r="358" ht="15.75" customHeight="1">
      <c r="A358" s="4"/>
      <c r="B358" s="4"/>
    </row>
    <row r="359" ht="15.75" customHeight="1">
      <c r="A359" s="4"/>
      <c r="B359" s="4"/>
    </row>
    <row r="360" ht="15.75" customHeight="1">
      <c r="A360" s="4"/>
      <c r="B360" s="4"/>
    </row>
    <row r="361" ht="15.75" customHeight="1">
      <c r="A361" s="4"/>
      <c r="B361" s="4"/>
    </row>
    <row r="362" ht="15.75" customHeight="1">
      <c r="A362" s="4"/>
      <c r="B362" s="4"/>
    </row>
    <row r="363" ht="15.75" customHeight="1">
      <c r="A363" s="4"/>
      <c r="B363" s="4"/>
    </row>
    <row r="364" ht="15.75" customHeight="1">
      <c r="A364" s="4"/>
      <c r="B364" s="4"/>
    </row>
    <row r="365" ht="15.75" customHeight="1">
      <c r="A365" s="4"/>
      <c r="B365" s="4"/>
    </row>
    <row r="366" ht="15.75" customHeight="1">
      <c r="A366" s="4"/>
      <c r="B366" s="4"/>
    </row>
    <row r="367" ht="15.75" customHeight="1">
      <c r="A367" s="4"/>
      <c r="B367" s="4"/>
    </row>
    <row r="368" ht="15.75" customHeight="1">
      <c r="A368" s="4"/>
      <c r="B368" s="4"/>
    </row>
    <row r="369" ht="15.75" customHeight="1">
      <c r="A369" s="4"/>
      <c r="B369" s="4"/>
    </row>
    <row r="370" ht="15.75" customHeight="1">
      <c r="A370" s="4"/>
      <c r="B370" s="4"/>
    </row>
    <row r="371" ht="15.75" customHeight="1">
      <c r="A371" s="4"/>
      <c r="B371" s="4"/>
    </row>
    <row r="372" ht="15.75" customHeight="1">
      <c r="A372" s="4"/>
      <c r="B372" s="4"/>
    </row>
    <row r="373" ht="15.75" customHeight="1">
      <c r="A373" s="4"/>
      <c r="B373" s="4"/>
    </row>
    <row r="374" ht="15.75" customHeight="1">
      <c r="A374" s="4"/>
      <c r="B374" s="4"/>
    </row>
    <row r="375" ht="15.75" customHeight="1">
      <c r="A375" s="4"/>
      <c r="B375" s="4"/>
    </row>
    <row r="376" ht="15.75" customHeight="1">
      <c r="A376" s="4"/>
      <c r="B376" s="4"/>
    </row>
    <row r="377" ht="15.75" customHeight="1">
      <c r="A377" s="4"/>
      <c r="B377" s="4"/>
    </row>
    <row r="378" ht="15.75" customHeight="1">
      <c r="A378" s="4"/>
      <c r="B378" s="4"/>
    </row>
    <row r="379" ht="15.75" customHeight="1">
      <c r="A379" s="4"/>
      <c r="B379" s="4"/>
    </row>
    <row r="380" ht="15.75" customHeight="1">
      <c r="A380" s="4"/>
      <c r="B380" s="4"/>
    </row>
    <row r="381" ht="15.75" customHeight="1">
      <c r="A381" s="4"/>
      <c r="B381" s="4"/>
    </row>
    <row r="382" ht="15.75" customHeight="1">
      <c r="A382" s="4"/>
      <c r="B382" s="4"/>
    </row>
    <row r="383" ht="15.75" customHeight="1">
      <c r="A383" s="4"/>
      <c r="B383" s="4"/>
    </row>
    <row r="384" ht="15.75" customHeight="1">
      <c r="A384" s="4"/>
      <c r="B384" s="4"/>
    </row>
    <row r="385" ht="15.75" customHeight="1">
      <c r="A385" s="4"/>
      <c r="B385" s="4"/>
    </row>
    <row r="386" ht="15.75" customHeight="1">
      <c r="A386" s="4"/>
      <c r="B386" s="4"/>
    </row>
    <row r="387" ht="15.75" customHeight="1">
      <c r="A387" s="4"/>
      <c r="B387" s="4"/>
    </row>
    <row r="388" ht="15.75" customHeight="1">
      <c r="A388" s="4"/>
      <c r="B388" s="4"/>
    </row>
    <row r="389" ht="15.75" customHeight="1">
      <c r="A389" s="4"/>
      <c r="B389" s="4"/>
    </row>
    <row r="390" ht="15.75" customHeight="1">
      <c r="A390" s="4"/>
      <c r="B390" s="4"/>
    </row>
    <row r="391" ht="15.75" customHeight="1">
      <c r="A391" s="4"/>
      <c r="B391" s="4"/>
    </row>
    <row r="392" ht="15.75" customHeight="1">
      <c r="A392" s="4"/>
      <c r="B392" s="4"/>
    </row>
    <row r="393" ht="15.75" customHeight="1">
      <c r="A393" s="4"/>
      <c r="B393" s="4"/>
    </row>
    <row r="394" ht="15.75" customHeight="1">
      <c r="A394" s="4"/>
      <c r="B394" s="4"/>
    </row>
    <row r="395" ht="15.75" customHeight="1">
      <c r="A395" s="4"/>
      <c r="B395" s="4"/>
    </row>
    <row r="396" ht="15.75" customHeight="1">
      <c r="A396" s="4"/>
      <c r="B396" s="4"/>
    </row>
    <row r="397" ht="15.75" customHeight="1">
      <c r="A397" s="4"/>
      <c r="B397" s="4"/>
    </row>
    <row r="398" ht="15.75" customHeight="1">
      <c r="A398" s="4"/>
      <c r="B398" s="4"/>
    </row>
    <row r="399" ht="15.75" customHeight="1">
      <c r="A399" s="4"/>
      <c r="B399" s="4"/>
    </row>
    <row r="400" ht="15.75" customHeight="1">
      <c r="A400" s="4"/>
      <c r="B400" s="4"/>
    </row>
    <row r="401" ht="15.75" customHeight="1">
      <c r="A401" s="4"/>
      <c r="B401" s="4"/>
    </row>
    <row r="402" ht="15.75" customHeight="1">
      <c r="A402" s="4"/>
      <c r="B402" s="4"/>
    </row>
    <row r="403" ht="15.75" customHeight="1">
      <c r="A403" s="4"/>
      <c r="B403" s="4"/>
    </row>
    <row r="404" ht="15.75" customHeight="1">
      <c r="A404" s="4"/>
      <c r="B404" s="4"/>
    </row>
    <row r="405" ht="15.75" customHeight="1">
      <c r="A405" s="4"/>
      <c r="B405" s="4"/>
    </row>
    <row r="406" ht="15.75" customHeight="1">
      <c r="A406" s="4"/>
      <c r="B406" s="4"/>
    </row>
    <row r="407" ht="15.75" customHeight="1">
      <c r="A407" s="4"/>
      <c r="B407" s="4"/>
    </row>
    <row r="408" ht="15.75" customHeight="1">
      <c r="A408" s="4"/>
      <c r="B408" s="4"/>
    </row>
    <row r="409" ht="15.75" customHeight="1">
      <c r="A409" s="4"/>
      <c r="B409" s="4"/>
    </row>
    <row r="410" ht="15.75" customHeight="1">
      <c r="A410" s="4"/>
      <c r="B410" s="4"/>
    </row>
    <row r="411" ht="15.75" customHeight="1">
      <c r="A411" s="4"/>
      <c r="B411" s="4"/>
    </row>
    <row r="412" ht="15.75" customHeight="1">
      <c r="A412" s="4"/>
      <c r="B412" s="4"/>
    </row>
    <row r="413" ht="15.75" customHeight="1">
      <c r="A413" s="4"/>
      <c r="B413" s="4"/>
    </row>
    <row r="414" ht="15.75" customHeight="1">
      <c r="A414" s="4"/>
      <c r="B414" s="4"/>
    </row>
    <row r="415" ht="15.75" customHeight="1">
      <c r="A415" s="4"/>
      <c r="B415" s="4"/>
    </row>
    <row r="416" ht="15.75" customHeight="1">
      <c r="A416" s="4"/>
      <c r="B416" s="4"/>
    </row>
    <row r="417" ht="15.75" customHeight="1">
      <c r="A417" s="4"/>
      <c r="B417" s="4"/>
    </row>
    <row r="418" ht="15.75" customHeight="1">
      <c r="A418" s="4"/>
      <c r="B418" s="4"/>
    </row>
    <row r="419" ht="15.75" customHeight="1">
      <c r="A419" s="4"/>
      <c r="B419" s="4"/>
    </row>
    <row r="420" ht="15.75" customHeight="1">
      <c r="A420" s="4"/>
      <c r="B420" s="4"/>
    </row>
    <row r="421" ht="15.75" customHeight="1">
      <c r="A421" s="4"/>
      <c r="B421" s="4"/>
    </row>
    <row r="422" ht="15.75" customHeight="1">
      <c r="A422" s="4"/>
      <c r="B422" s="4"/>
    </row>
    <row r="423" ht="15.75" customHeight="1">
      <c r="A423" s="4"/>
      <c r="B423" s="4"/>
    </row>
    <row r="424" ht="15.75" customHeight="1">
      <c r="A424" s="4"/>
      <c r="B424" s="4"/>
    </row>
    <row r="425" ht="15.75" customHeight="1">
      <c r="A425" s="4"/>
      <c r="B425" s="4"/>
    </row>
    <row r="426" ht="15.75" customHeight="1">
      <c r="A426" s="4"/>
      <c r="B426" s="4"/>
    </row>
    <row r="427" ht="15.75" customHeight="1">
      <c r="A427" s="4"/>
      <c r="B427" s="4"/>
    </row>
    <row r="428" ht="15.75" customHeight="1">
      <c r="A428" s="4"/>
      <c r="B428" s="4"/>
    </row>
    <row r="429" ht="15.75" customHeight="1">
      <c r="A429" s="4"/>
      <c r="B429" s="4"/>
    </row>
    <row r="430" ht="15.75" customHeight="1">
      <c r="A430" s="4"/>
      <c r="B430" s="4"/>
    </row>
    <row r="431" ht="15.75" customHeight="1">
      <c r="A431" s="4"/>
      <c r="B431" s="4"/>
    </row>
    <row r="432" ht="15.75" customHeight="1">
      <c r="A432" s="4"/>
      <c r="B432" s="4"/>
    </row>
    <row r="433" ht="15.75" customHeight="1">
      <c r="A433" s="4"/>
      <c r="B433" s="4"/>
    </row>
    <row r="434" ht="15.75" customHeight="1">
      <c r="A434" s="4"/>
      <c r="B434" s="4"/>
    </row>
    <row r="435" ht="15.75" customHeight="1">
      <c r="A435" s="4"/>
      <c r="B435" s="4"/>
    </row>
    <row r="436" ht="15.75" customHeight="1">
      <c r="A436" s="4"/>
      <c r="B436" s="4"/>
    </row>
    <row r="437" ht="15.75" customHeight="1">
      <c r="A437" s="4"/>
      <c r="B437" s="4"/>
    </row>
    <row r="438" ht="15.75" customHeight="1">
      <c r="A438" s="4"/>
      <c r="B438" s="4"/>
    </row>
    <row r="439" ht="15.75" customHeight="1">
      <c r="A439" s="4"/>
      <c r="B439" s="4"/>
    </row>
    <row r="440" ht="15.75" customHeight="1">
      <c r="A440" s="4"/>
      <c r="B440" s="4"/>
    </row>
    <row r="441" ht="15.75" customHeight="1">
      <c r="A441" s="4"/>
      <c r="B441" s="4"/>
    </row>
    <row r="442" ht="15.75" customHeight="1">
      <c r="A442" s="4"/>
      <c r="B442" s="4"/>
    </row>
    <row r="443" ht="15.75" customHeight="1">
      <c r="A443" s="4"/>
      <c r="B443" s="4"/>
    </row>
    <row r="444" ht="15.75" customHeight="1">
      <c r="A444" s="4"/>
      <c r="B444" s="4"/>
    </row>
    <row r="445" ht="15.75" customHeight="1">
      <c r="A445" s="4"/>
      <c r="B445" s="4"/>
    </row>
    <row r="446" ht="15.75" customHeight="1">
      <c r="A446" s="4"/>
      <c r="B446" s="4"/>
    </row>
    <row r="447" ht="15.75" customHeight="1">
      <c r="A447" s="4"/>
      <c r="B447" s="4"/>
    </row>
    <row r="448" ht="15.75" customHeight="1">
      <c r="A448" s="4"/>
      <c r="B448" s="4"/>
    </row>
    <row r="449" ht="15.75" customHeight="1">
      <c r="A449" s="4"/>
      <c r="B449" s="4"/>
    </row>
    <row r="450" ht="15.75" customHeight="1">
      <c r="A450" s="4"/>
      <c r="B450" s="4"/>
    </row>
    <row r="451" ht="15.75" customHeight="1">
      <c r="A451" s="4"/>
      <c r="B451" s="4"/>
    </row>
    <row r="452" ht="15.75" customHeight="1">
      <c r="A452" s="4"/>
      <c r="B452" s="4"/>
    </row>
    <row r="453" ht="15.75" customHeight="1">
      <c r="A453" s="4"/>
      <c r="B453" s="4"/>
    </row>
    <row r="454" ht="15.75" customHeight="1">
      <c r="A454" s="4"/>
      <c r="B454" s="4"/>
    </row>
    <row r="455" ht="15.75" customHeight="1">
      <c r="A455" s="4"/>
      <c r="B455" s="4"/>
    </row>
    <row r="456" ht="15.75" customHeight="1">
      <c r="A456" s="4"/>
      <c r="B456" s="4"/>
    </row>
    <row r="457" ht="15.75" customHeight="1">
      <c r="A457" s="4"/>
      <c r="B457" s="4"/>
    </row>
    <row r="458" ht="15.75" customHeight="1">
      <c r="A458" s="4"/>
      <c r="B458" s="4"/>
    </row>
    <row r="459" ht="15.75" customHeight="1">
      <c r="A459" s="4"/>
      <c r="B459" s="4"/>
    </row>
    <row r="460" ht="15.75" customHeight="1">
      <c r="A460" s="4"/>
      <c r="B460" s="4"/>
    </row>
    <row r="461" ht="15.75" customHeight="1">
      <c r="A461" s="4"/>
      <c r="B461" s="4"/>
    </row>
    <row r="462" ht="15.75" customHeight="1">
      <c r="A462" s="4"/>
      <c r="B462" s="4"/>
    </row>
    <row r="463" ht="15.75" customHeight="1">
      <c r="A463" s="4"/>
      <c r="B463" s="4"/>
    </row>
    <row r="464" ht="15.75" customHeight="1">
      <c r="A464" s="4"/>
      <c r="B464" s="4"/>
    </row>
    <row r="465" ht="15.75" customHeight="1">
      <c r="A465" s="4"/>
      <c r="B465" s="4"/>
    </row>
    <row r="466" ht="15.75" customHeight="1">
      <c r="A466" s="4"/>
      <c r="B466" s="4"/>
    </row>
    <row r="467" ht="15.75" customHeight="1">
      <c r="A467" s="4"/>
      <c r="B467" s="4"/>
    </row>
    <row r="468" ht="15.75" customHeight="1">
      <c r="A468" s="4"/>
      <c r="B468" s="4"/>
    </row>
    <row r="469" ht="15.75" customHeight="1">
      <c r="A469" s="4"/>
      <c r="B469" s="4"/>
    </row>
    <row r="470" ht="15.75" customHeight="1">
      <c r="A470" s="4"/>
      <c r="B470" s="4"/>
    </row>
    <row r="471" ht="15.75" customHeight="1">
      <c r="A471" s="4"/>
      <c r="B471" s="4"/>
    </row>
    <row r="472" ht="15.75" customHeight="1">
      <c r="A472" s="4"/>
      <c r="B472" s="4"/>
    </row>
    <row r="473" ht="15.75" customHeight="1">
      <c r="A473" s="4"/>
      <c r="B473" s="4"/>
    </row>
    <row r="474" ht="15.75" customHeight="1">
      <c r="A474" s="4"/>
      <c r="B474" s="4"/>
    </row>
    <row r="475" ht="15.75" customHeight="1">
      <c r="A475" s="4"/>
      <c r="B475" s="4"/>
    </row>
    <row r="476" ht="15.75" customHeight="1">
      <c r="A476" s="4"/>
      <c r="B476" s="4"/>
    </row>
    <row r="477" ht="15.75" customHeight="1">
      <c r="A477" s="4"/>
      <c r="B477" s="4"/>
    </row>
    <row r="478" ht="15.75" customHeight="1">
      <c r="A478" s="4"/>
      <c r="B478" s="4"/>
    </row>
    <row r="479" ht="15.75" customHeight="1">
      <c r="A479" s="4"/>
      <c r="B479" s="4"/>
    </row>
    <row r="480" ht="15.75" customHeight="1">
      <c r="A480" s="4"/>
      <c r="B480" s="4"/>
    </row>
    <row r="481" ht="15.75" customHeight="1">
      <c r="A481" s="4"/>
      <c r="B481" s="4"/>
    </row>
    <row r="482" ht="15.75" customHeight="1">
      <c r="A482" s="4"/>
      <c r="B482" s="4"/>
    </row>
    <row r="483" ht="15.75" customHeight="1">
      <c r="A483" s="4"/>
      <c r="B483" s="4"/>
    </row>
    <row r="484" ht="15.75" customHeight="1">
      <c r="A484" s="4"/>
      <c r="B484" s="4"/>
    </row>
    <row r="485" ht="15.75" customHeight="1">
      <c r="A485" s="4"/>
      <c r="B485" s="4"/>
    </row>
    <row r="486" ht="15.75" customHeight="1">
      <c r="A486" s="4"/>
      <c r="B486" s="4"/>
    </row>
    <row r="487" ht="15.75" customHeight="1">
      <c r="A487" s="4"/>
      <c r="B487" s="4"/>
    </row>
    <row r="488" ht="15.75" customHeight="1">
      <c r="A488" s="4"/>
      <c r="B488" s="4"/>
    </row>
    <row r="489" ht="15.75" customHeight="1">
      <c r="A489" s="4"/>
      <c r="B489" s="4"/>
    </row>
    <row r="490" ht="15.75" customHeight="1">
      <c r="A490" s="4"/>
      <c r="B490" s="4"/>
    </row>
    <row r="491" ht="15.75" customHeight="1">
      <c r="A491" s="4"/>
      <c r="B491" s="4"/>
    </row>
    <row r="492" ht="15.75" customHeight="1">
      <c r="A492" s="4"/>
      <c r="B492" s="4"/>
    </row>
    <row r="493" ht="15.75" customHeight="1">
      <c r="A493" s="4"/>
      <c r="B493" s="4"/>
    </row>
    <row r="494" ht="15.75" customHeight="1">
      <c r="A494" s="4"/>
      <c r="B494" s="4"/>
    </row>
    <row r="495" ht="15.75" customHeight="1">
      <c r="A495" s="4"/>
      <c r="B495" s="4"/>
    </row>
    <row r="496" ht="15.75" customHeight="1">
      <c r="A496" s="4"/>
      <c r="B496" s="4"/>
    </row>
    <row r="497" ht="15.75" customHeight="1">
      <c r="A497" s="4"/>
      <c r="B497" s="4"/>
    </row>
    <row r="498" ht="15.75" customHeight="1">
      <c r="A498" s="4"/>
      <c r="B498" s="4"/>
    </row>
    <row r="499" ht="15.75" customHeight="1">
      <c r="A499" s="4"/>
      <c r="B499" s="4"/>
    </row>
    <row r="500" ht="15.75" customHeight="1">
      <c r="A500" s="4"/>
      <c r="B500" s="4"/>
    </row>
    <row r="501" ht="15.75" customHeight="1">
      <c r="A501" s="4"/>
      <c r="B501" s="4"/>
    </row>
    <row r="502" ht="15.75" customHeight="1">
      <c r="A502" s="4"/>
      <c r="B502" s="4"/>
    </row>
    <row r="503" ht="15.75" customHeight="1">
      <c r="A503" s="4"/>
      <c r="B503" s="4"/>
    </row>
    <row r="504" ht="15.75" customHeight="1">
      <c r="A504" s="4"/>
      <c r="B504" s="4"/>
    </row>
    <row r="505" ht="15.75" customHeight="1">
      <c r="A505" s="4"/>
      <c r="B505" s="4"/>
    </row>
    <row r="506" ht="15.75" customHeight="1">
      <c r="A506" s="4"/>
      <c r="B506" s="4"/>
    </row>
    <row r="507" ht="15.75" customHeight="1">
      <c r="A507" s="4"/>
      <c r="B507" s="4"/>
    </row>
    <row r="508" ht="15.75" customHeight="1">
      <c r="A508" s="4"/>
      <c r="B508" s="4"/>
    </row>
    <row r="509" ht="15.75" customHeight="1">
      <c r="A509" s="4"/>
      <c r="B509" s="4"/>
    </row>
    <row r="510" ht="15.75" customHeight="1">
      <c r="A510" s="4"/>
      <c r="B510" s="4"/>
    </row>
    <row r="511" ht="15.75" customHeight="1">
      <c r="A511" s="4"/>
      <c r="B511" s="4"/>
    </row>
    <row r="512" ht="15.75" customHeight="1">
      <c r="A512" s="4"/>
      <c r="B512" s="4"/>
    </row>
    <row r="513" ht="15.75" customHeight="1">
      <c r="A513" s="4"/>
      <c r="B513" s="4"/>
    </row>
    <row r="514" ht="15.75" customHeight="1">
      <c r="A514" s="4"/>
      <c r="B514" s="4"/>
    </row>
    <row r="515" ht="15.75" customHeight="1">
      <c r="A515" s="4"/>
      <c r="B515" s="4"/>
    </row>
    <row r="516" ht="15.75" customHeight="1">
      <c r="A516" s="4"/>
      <c r="B516" s="4"/>
    </row>
    <row r="517" ht="15.75" customHeight="1">
      <c r="A517" s="4"/>
      <c r="B517" s="4"/>
    </row>
    <row r="518" ht="15.75" customHeight="1">
      <c r="A518" s="4"/>
      <c r="B518" s="4"/>
    </row>
    <row r="519" ht="15.75" customHeight="1">
      <c r="A519" s="4"/>
      <c r="B519" s="4"/>
    </row>
    <row r="520" ht="15.75" customHeight="1">
      <c r="A520" s="4"/>
      <c r="B520" s="4"/>
    </row>
    <row r="521" ht="15.75" customHeight="1">
      <c r="A521" s="4"/>
      <c r="B521" s="4"/>
    </row>
    <row r="522" ht="15.75" customHeight="1">
      <c r="A522" s="4"/>
      <c r="B522" s="4"/>
    </row>
    <row r="523" ht="15.75" customHeight="1">
      <c r="A523" s="4"/>
      <c r="B523" s="4"/>
    </row>
    <row r="524" ht="15.75" customHeight="1">
      <c r="A524" s="4"/>
      <c r="B524" s="4"/>
    </row>
    <row r="525" ht="15.75" customHeight="1">
      <c r="A525" s="4"/>
      <c r="B525" s="4"/>
    </row>
    <row r="526" ht="15.75" customHeight="1">
      <c r="A526" s="4"/>
      <c r="B526" s="4"/>
    </row>
    <row r="527" ht="15.75" customHeight="1">
      <c r="A527" s="4"/>
      <c r="B527" s="4"/>
    </row>
    <row r="528" ht="15.75" customHeight="1">
      <c r="A528" s="4"/>
      <c r="B528" s="4"/>
    </row>
    <row r="529" ht="15.75" customHeight="1">
      <c r="A529" s="4"/>
      <c r="B529" s="4"/>
    </row>
    <row r="530" ht="15.75" customHeight="1">
      <c r="A530" s="4"/>
      <c r="B530" s="4"/>
    </row>
    <row r="531" ht="15.75" customHeight="1">
      <c r="A531" s="4"/>
      <c r="B531" s="4"/>
    </row>
    <row r="532" ht="15.75" customHeight="1">
      <c r="A532" s="4"/>
      <c r="B532" s="4"/>
    </row>
    <row r="533" ht="15.75" customHeight="1">
      <c r="A533" s="4"/>
      <c r="B533" s="4"/>
    </row>
    <row r="534" ht="15.75" customHeight="1">
      <c r="A534" s="4"/>
      <c r="B534" s="4"/>
    </row>
    <row r="535" ht="15.75" customHeight="1">
      <c r="A535" s="4"/>
      <c r="B535" s="4"/>
    </row>
    <row r="536" ht="15.75" customHeight="1">
      <c r="A536" s="4"/>
      <c r="B536" s="4"/>
    </row>
    <row r="537" ht="15.75" customHeight="1">
      <c r="A537" s="4"/>
      <c r="B537" s="4"/>
    </row>
    <row r="538" ht="15.75" customHeight="1">
      <c r="A538" s="4"/>
      <c r="B538" s="4"/>
    </row>
    <row r="539" ht="15.75" customHeight="1">
      <c r="A539" s="4"/>
      <c r="B539" s="4"/>
    </row>
    <row r="540" ht="15.75" customHeight="1">
      <c r="A540" s="4"/>
      <c r="B540" s="4"/>
    </row>
    <row r="541" ht="15.75" customHeight="1">
      <c r="A541" s="4"/>
      <c r="B541" s="4"/>
    </row>
    <row r="542" ht="15.75" customHeight="1">
      <c r="A542" s="4"/>
      <c r="B542" s="4"/>
    </row>
    <row r="543" ht="15.75" customHeight="1">
      <c r="A543" s="4"/>
      <c r="B543" s="4"/>
    </row>
    <row r="544" ht="15.75" customHeight="1">
      <c r="A544" s="4"/>
      <c r="B544" s="4"/>
    </row>
    <row r="545" ht="15.75" customHeight="1">
      <c r="A545" s="4"/>
      <c r="B545" s="4"/>
    </row>
    <row r="546" ht="15.75" customHeight="1">
      <c r="A546" s="4"/>
      <c r="B546" s="4"/>
    </row>
    <row r="547" ht="15.75" customHeight="1">
      <c r="A547" s="4"/>
      <c r="B547" s="4"/>
    </row>
    <row r="548" ht="15.75" customHeight="1">
      <c r="A548" s="4"/>
      <c r="B548" s="4"/>
    </row>
    <row r="549" ht="15.75" customHeight="1">
      <c r="A549" s="4"/>
      <c r="B549" s="4"/>
    </row>
    <row r="550" ht="15.75" customHeight="1">
      <c r="A550" s="4"/>
      <c r="B550" s="4"/>
    </row>
    <row r="551" ht="15.75" customHeight="1">
      <c r="A551" s="4"/>
      <c r="B551" s="4"/>
    </row>
    <row r="552" ht="15.75" customHeight="1">
      <c r="A552" s="4"/>
      <c r="B552" s="4"/>
    </row>
    <row r="553" ht="15.75" customHeight="1">
      <c r="A553" s="4"/>
      <c r="B553" s="4"/>
    </row>
    <row r="554" ht="15.75" customHeight="1">
      <c r="A554" s="4"/>
      <c r="B554" s="4"/>
    </row>
    <row r="555" ht="15.75" customHeight="1">
      <c r="A555" s="4"/>
      <c r="B555" s="4"/>
    </row>
    <row r="556" ht="15.75" customHeight="1">
      <c r="A556" s="4"/>
      <c r="B556" s="4"/>
    </row>
    <row r="557" ht="15.75" customHeight="1">
      <c r="A557" s="4"/>
      <c r="B557" s="4"/>
    </row>
    <row r="558" ht="15.75" customHeight="1">
      <c r="A558" s="4"/>
      <c r="B558" s="4"/>
    </row>
    <row r="559" ht="15.75" customHeight="1">
      <c r="A559" s="4"/>
      <c r="B559" s="4"/>
    </row>
    <row r="560" ht="15.75" customHeight="1">
      <c r="A560" s="4"/>
      <c r="B560" s="4"/>
    </row>
    <row r="561" ht="15.75" customHeight="1">
      <c r="A561" s="4"/>
      <c r="B561" s="4"/>
    </row>
    <row r="562" ht="15.75" customHeight="1">
      <c r="A562" s="4"/>
      <c r="B562" s="4"/>
    </row>
    <row r="563" ht="15.75" customHeight="1">
      <c r="A563" s="4"/>
      <c r="B563" s="4"/>
    </row>
    <row r="564" ht="15.75" customHeight="1">
      <c r="A564" s="4"/>
      <c r="B564" s="4"/>
    </row>
    <row r="565" ht="15.75" customHeight="1">
      <c r="A565" s="4"/>
      <c r="B565" s="4"/>
    </row>
    <row r="566" ht="15.75" customHeight="1">
      <c r="A566" s="4"/>
      <c r="B566" s="4"/>
    </row>
    <row r="567" ht="15.75" customHeight="1">
      <c r="A567" s="4"/>
      <c r="B567" s="4"/>
    </row>
    <row r="568" ht="15.75" customHeight="1">
      <c r="A568" s="4"/>
      <c r="B568" s="4"/>
    </row>
    <row r="569" ht="15.75" customHeight="1">
      <c r="A569" s="4"/>
      <c r="B569" s="4"/>
    </row>
    <row r="570" ht="15.75" customHeight="1">
      <c r="A570" s="4"/>
      <c r="B570" s="4"/>
    </row>
    <row r="571" ht="15.75" customHeight="1">
      <c r="A571" s="4"/>
      <c r="B571" s="4"/>
    </row>
    <row r="572" ht="15.75" customHeight="1">
      <c r="A572" s="4"/>
      <c r="B572" s="4"/>
    </row>
    <row r="573" ht="15.75" customHeight="1">
      <c r="A573" s="4"/>
      <c r="B573" s="4"/>
    </row>
    <row r="574" ht="15.75" customHeight="1">
      <c r="A574" s="4"/>
      <c r="B574" s="4"/>
    </row>
    <row r="575" ht="15.75" customHeight="1">
      <c r="A575" s="4"/>
      <c r="B575" s="4"/>
    </row>
    <row r="576" ht="15.75" customHeight="1">
      <c r="A576" s="4"/>
      <c r="B576" s="4"/>
    </row>
    <row r="577" ht="15.75" customHeight="1">
      <c r="A577" s="4"/>
      <c r="B577" s="4"/>
    </row>
    <row r="578" ht="15.75" customHeight="1">
      <c r="A578" s="4"/>
      <c r="B578" s="4"/>
    </row>
    <row r="579" ht="15.75" customHeight="1">
      <c r="A579" s="4"/>
      <c r="B579" s="4"/>
    </row>
    <row r="580" ht="15.75" customHeight="1">
      <c r="A580" s="4"/>
      <c r="B580" s="4"/>
    </row>
    <row r="581" ht="15.75" customHeight="1">
      <c r="A581" s="4"/>
      <c r="B581" s="4"/>
    </row>
    <row r="582" ht="15.75" customHeight="1">
      <c r="A582" s="4"/>
      <c r="B582" s="4"/>
    </row>
    <row r="583" ht="15.75" customHeight="1">
      <c r="A583" s="4"/>
      <c r="B583" s="4"/>
    </row>
    <row r="584" ht="15.75" customHeight="1">
      <c r="A584" s="4"/>
      <c r="B584" s="4"/>
    </row>
    <row r="585" ht="15.75" customHeight="1">
      <c r="A585" s="4"/>
      <c r="B585" s="4"/>
    </row>
    <row r="586" ht="15.75" customHeight="1">
      <c r="A586" s="4"/>
      <c r="B586" s="4"/>
    </row>
    <row r="587" ht="15.75" customHeight="1">
      <c r="A587" s="4"/>
      <c r="B587" s="4"/>
    </row>
    <row r="588" ht="15.75" customHeight="1">
      <c r="A588" s="4"/>
      <c r="B588" s="4"/>
    </row>
    <row r="589" ht="15.75" customHeight="1">
      <c r="A589" s="4"/>
      <c r="B589" s="4"/>
    </row>
    <row r="590" ht="15.75" customHeight="1">
      <c r="A590" s="4"/>
      <c r="B590" s="4"/>
    </row>
    <row r="591" ht="15.75" customHeight="1">
      <c r="A591" s="4"/>
      <c r="B591" s="4"/>
    </row>
    <row r="592" ht="15.75" customHeight="1">
      <c r="A592" s="4"/>
      <c r="B592" s="4"/>
    </row>
    <row r="593" ht="15.75" customHeight="1">
      <c r="A593" s="4"/>
      <c r="B593" s="4"/>
    </row>
    <row r="594" ht="15.75" customHeight="1">
      <c r="A594" s="4"/>
      <c r="B594" s="4"/>
    </row>
    <row r="595" ht="15.75" customHeight="1">
      <c r="A595" s="4"/>
      <c r="B595" s="4"/>
    </row>
    <row r="596" ht="15.75" customHeight="1">
      <c r="A596" s="4"/>
      <c r="B596" s="4"/>
    </row>
    <row r="597" ht="15.75" customHeight="1">
      <c r="A597" s="4"/>
      <c r="B597" s="4"/>
    </row>
    <row r="598" ht="15.75" customHeight="1">
      <c r="A598" s="4"/>
      <c r="B598" s="4"/>
    </row>
    <row r="599" ht="15.75" customHeight="1">
      <c r="A599" s="4"/>
      <c r="B599" s="4"/>
    </row>
    <row r="600" ht="15.75" customHeight="1">
      <c r="A600" s="4"/>
      <c r="B600" s="4"/>
    </row>
    <row r="601" ht="15.75" customHeight="1">
      <c r="A601" s="4"/>
      <c r="B601" s="4"/>
    </row>
    <row r="602" ht="15.75" customHeight="1">
      <c r="A602" s="4"/>
      <c r="B602" s="4"/>
    </row>
    <row r="603" ht="15.75" customHeight="1">
      <c r="A603" s="4"/>
      <c r="B603" s="4"/>
    </row>
    <row r="604" ht="15.75" customHeight="1">
      <c r="A604" s="4"/>
      <c r="B604" s="4"/>
    </row>
    <row r="605" ht="15.75" customHeight="1">
      <c r="A605" s="4"/>
      <c r="B605" s="4"/>
    </row>
    <row r="606" ht="15.75" customHeight="1">
      <c r="A606" s="4"/>
      <c r="B606" s="4"/>
    </row>
    <row r="607" ht="15.75" customHeight="1">
      <c r="A607" s="4"/>
      <c r="B607" s="4"/>
    </row>
    <row r="608" ht="15.75" customHeight="1">
      <c r="A608" s="4"/>
      <c r="B608" s="4"/>
    </row>
    <row r="609" ht="15.75" customHeight="1">
      <c r="A609" s="4"/>
      <c r="B609" s="4"/>
    </row>
    <row r="610" ht="15.75" customHeight="1">
      <c r="A610" s="4"/>
      <c r="B610" s="4"/>
    </row>
    <row r="611" ht="15.75" customHeight="1">
      <c r="A611" s="4"/>
      <c r="B611" s="4"/>
    </row>
    <row r="612" ht="15.75" customHeight="1">
      <c r="A612" s="4"/>
      <c r="B612" s="4"/>
    </row>
    <row r="613" ht="15.75" customHeight="1">
      <c r="A613" s="4"/>
      <c r="B613" s="4"/>
    </row>
    <row r="614" ht="15.75" customHeight="1">
      <c r="A614" s="4"/>
      <c r="B614" s="4"/>
    </row>
    <row r="615" ht="15.75" customHeight="1">
      <c r="A615" s="4"/>
      <c r="B615" s="4"/>
    </row>
    <row r="616" ht="15.75" customHeight="1">
      <c r="A616" s="4"/>
      <c r="B616" s="4"/>
    </row>
    <row r="617" ht="15.75" customHeight="1">
      <c r="A617" s="4"/>
      <c r="B617" s="4"/>
    </row>
    <row r="618" ht="15.75" customHeight="1">
      <c r="A618" s="4"/>
      <c r="B618" s="4"/>
    </row>
    <row r="619" ht="15.75" customHeight="1">
      <c r="A619" s="4"/>
      <c r="B619" s="4"/>
    </row>
    <row r="620" ht="15.75" customHeight="1">
      <c r="A620" s="4"/>
      <c r="B620" s="4"/>
    </row>
    <row r="621" ht="15.75" customHeight="1">
      <c r="A621" s="4"/>
      <c r="B621" s="4"/>
    </row>
    <row r="622" ht="15.75" customHeight="1">
      <c r="A622" s="4"/>
      <c r="B622" s="4"/>
    </row>
    <row r="623" ht="15.75" customHeight="1">
      <c r="A623" s="4"/>
      <c r="B623" s="4"/>
    </row>
    <row r="624" ht="15.75" customHeight="1">
      <c r="A624" s="4"/>
      <c r="B624" s="4"/>
    </row>
    <row r="625" ht="15.75" customHeight="1">
      <c r="A625" s="4"/>
      <c r="B625" s="4"/>
    </row>
    <row r="626" ht="15.75" customHeight="1">
      <c r="A626" s="4"/>
      <c r="B626" s="4"/>
    </row>
    <row r="627" ht="15.75" customHeight="1">
      <c r="A627" s="4"/>
      <c r="B627" s="4"/>
    </row>
    <row r="628" ht="15.75" customHeight="1">
      <c r="A628" s="4"/>
      <c r="B628" s="4"/>
    </row>
    <row r="629" ht="15.75" customHeight="1">
      <c r="A629" s="4"/>
      <c r="B629" s="4"/>
    </row>
    <row r="630" ht="15.75" customHeight="1">
      <c r="A630" s="4"/>
      <c r="B630" s="4"/>
    </row>
    <row r="631" ht="15.75" customHeight="1">
      <c r="A631" s="4"/>
      <c r="B631" s="4"/>
    </row>
    <row r="632" ht="15.75" customHeight="1">
      <c r="A632" s="4"/>
      <c r="B632" s="4"/>
    </row>
    <row r="633" ht="15.75" customHeight="1">
      <c r="A633" s="4"/>
      <c r="B633" s="4"/>
    </row>
    <row r="634" ht="15.75" customHeight="1">
      <c r="A634" s="4"/>
      <c r="B634" s="4"/>
    </row>
    <row r="635" ht="15.75" customHeight="1">
      <c r="A635" s="4"/>
      <c r="B635" s="4"/>
    </row>
    <row r="636" ht="15.75" customHeight="1">
      <c r="A636" s="4"/>
      <c r="B636" s="4"/>
    </row>
    <row r="637" ht="15.75" customHeight="1">
      <c r="A637" s="4"/>
      <c r="B637" s="4"/>
    </row>
    <row r="638" ht="15.75" customHeight="1">
      <c r="A638" s="4"/>
      <c r="B638" s="4"/>
    </row>
    <row r="639" ht="15.75" customHeight="1">
      <c r="A639" s="4"/>
      <c r="B639" s="4"/>
    </row>
    <row r="640" ht="15.75" customHeight="1">
      <c r="A640" s="4"/>
      <c r="B640" s="4"/>
    </row>
    <row r="641" ht="15.75" customHeight="1">
      <c r="A641" s="4"/>
      <c r="B641" s="4"/>
    </row>
    <row r="642" ht="15.75" customHeight="1">
      <c r="A642" s="4"/>
      <c r="B642" s="4"/>
    </row>
    <row r="643" ht="15.75" customHeight="1">
      <c r="A643" s="4"/>
      <c r="B643" s="4"/>
    </row>
    <row r="644" ht="15.75" customHeight="1">
      <c r="A644" s="4"/>
      <c r="B644" s="4"/>
    </row>
    <row r="645" ht="15.75" customHeight="1">
      <c r="A645" s="4"/>
      <c r="B645" s="4"/>
    </row>
    <row r="646" ht="15.75" customHeight="1">
      <c r="A646" s="4"/>
      <c r="B646" s="4"/>
    </row>
    <row r="647" ht="15.75" customHeight="1">
      <c r="A647" s="4"/>
      <c r="B647" s="4"/>
    </row>
    <row r="648" ht="15.75" customHeight="1">
      <c r="A648" s="4"/>
      <c r="B648" s="4"/>
    </row>
    <row r="649" ht="15.75" customHeight="1">
      <c r="A649" s="4"/>
      <c r="B649" s="4"/>
    </row>
    <row r="650" ht="15.75" customHeight="1">
      <c r="A650" s="4"/>
      <c r="B650" s="4"/>
    </row>
    <row r="651" ht="15.75" customHeight="1">
      <c r="A651" s="4"/>
      <c r="B651" s="4"/>
    </row>
    <row r="652" ht="15.75" customHeight="1">
      <c r="A652" s="4"/>
      <c r="B652" s="4"/>
    </row>
    <row r="653" ht="15.75" customHeight="1">
      <c r="A653" s="4"/>
      <c r="B653" s="4"/>
    </row>
    <row r="654" ht="15.75" customHeight="1">
      <c r="A654" s="4"/>
      <c r="B654" s="4"/>
    </row>
    <row r="655" ht="15.75" customHeight="1">
      <c r="A655" s="4"/>
      <c r="B655" s="4"/>
    </row>
    <row r="656" ht="15.75" customHeight="1">
      <c r="A656" s="4"/>
      <c r="B656" s="4"/>
    </row>
    <row r="657" ht="15.75" customHeight="1">
      <c r="A657" s="4"/>
      <c r="B657" s="4"/>
    </row>
    <row r="658" ht="15.75" customHeight="1">
      <c r="A658" s="4"/>
      <c r="B658" s="4"/>
    </row>
    <row r="659" ht="15.75" customHeight="1">
      <c r="A659" s="4"/>
      <c r="B659" s="4"/>
    </row>
    <row r="660" ht="15.75" customHeight="1">
      <c r="A660" s="4"/>
      <c r="B660" s="4"/>
    </row>
    <row r="661" ht="15.75" customHeight="1">
      <c r="A661" s="4"/>
      <c r="B661" s="4"/>
    </row>
    <row r="662" ht="15.75" customHeight="1">
      <c r="A662" s="4"/>
      <c r="B662" s="4"/>
    </row>
    <row r="663" ht="15.75" customHeight="1">
      <c r="A663" s="4"/>
      <c r="B663" s="4"/>
    </row>
    <row r="664" ht="15.75" customHeight="1">
      <c r="A664" s="4"/>
      <c r="B664" s="4"/>
    </row>
    <row r="665" ht="15.75" customHeight="1">
      <c r="A665" s="4"/>
      <c r="B665" s="4"/>
    </row>
    <row r="666" ht="15.75" customHeight="1">
      <c r="A666" s="4"/>
      <c r="B666" s="4"/>
    </row>
    <row r="667" ht="15.75" customHeight="1">
      <c r="A667" s="4"/>
      <c r="B667" s="4"/>
    </row>
    <row r="668" ht="15.75" customHeight="1">
      <c r="A668" s="4"/>
      <c r="B668" s="4"/>
    </row>
    <row r="669" ht="15.75" customHeight="1">
      <c r="A669" s="4"/>
      <c r="B669" s="4"/>
    </row>
    <row r="670" ht="15.75" customHeight="1">
      <c r="A670" s="4"/>
      <c r="B670" s="4"/>
    </row>
    <row r="671" ht="15.75" customHeight="1">
      <c r="A671" s="4"/>
      <c r="B671" s="4"/>
    </row>
    <row r="672" ht="15.75" customHeight="1">
      <c r="A672" s="4"/>
      <c r="B672" s="4"/>
    </row>
    <row r="673" ht="15.75" customHeight="1">
      <c r="A673" s="4"/>
      <c r="B673" s="4"/>
    </row>
    <row r="674" ht="15.75" customHeight="1">
      <c r="A674" s="4"/>
      <c r="B674" s="4"/>
    </row>
    <row r="675" ht="15.75" customHeight="1">
      <c r="A675" s="4"/>
      <c r="B675" s="4"/>
    </row>
    <row r="676" ht="15.75" customHeight="1">
      <c r="A676" s="4"/>
      <c r="B676" s="4"/>
    </row>
    <row r="677" ht="15.75" customHeight="1">
      <c r="A677" s="4"/>
      <c r="B677" s="4"/>
    </row>
    <row r="678" ht="15.75" customHeight="1">
      <c r="A678" s="4"/>
      <c r="B678" s="4"/>
    </row>
    <row r="679" ht="15.75" customHeight="1">
      <c r="A679" s="4"/>
      <c r="B679" s="4"/>
    </row>
    <row r="680" ht="15.75" customHeight="1">
      <c r="A680" s="4"/>
      <c r="B680" s="4"/>
    </row>
    <row r="681" ht="15.75" customHeight="1">
      <c r="A681" s="4"/>
      <c r="B681" s="4"/>
    </row>
    <row r="682" ht="15.75" customHeight="1">
      <c r="A682" s="4"/>
      <c r="B682" s="4"/>
    </row>
    <row r="683" ht="15.75" customHeight="1">
      <c r="A683" s="4"/>
      <c r="B683" s="4"/>
    </row>
    <row r="684" ht="15.75" customHeight="1">
      <c r="A684" s="4"/>
      <c r="B684" s="4"/>
    </row>
    <row r="685" ht="15.75" customHeight="1">
      <c r="A685" s="4"/>
      <c r="B685" s="4"/>
    </row>
    <row r="686" ht="15.75" customHeight="1">
      <c r="A686" s="4"/>
      <c r="B686" s="4"/>
    </row>
    <row r="687" ht="15.75" customHeight="1">
      <c r="A687" s="4"/>
      <c r="B687" s="4"/>
    </row>
    <row r="688" ht="15.75" customHeight="1">
      <c r="A688" s="4"/>
      <c r="B688" s="4"/>
    </row>
    <row r="689" ht="15.75" customHeight="1">
      <c r="A689" s="4"/>
      <c r="B689" s="4"/>
    </row>
    <row r="690" ht="15.75" customHeight="1">
      <c r="A690" s="4"/>
      <c r="B690" s="4"/>
    </row>
    <row r="691" ht="15.75" customHeight="1">
      <c r="A691" s="4"/>
      <c r="B691" s="4"/>
    </row>
    <row r="692" ht="15.75" customHeight="1">
      <c r="A692" s="4"/>
      <c r="B692" s="4"/>
    </row>
    <row r="693" ht="15.75" customHeight="1">
      <c r="A693" s="4"/>
      <c r="B693" s="4"/>
    </row>
    <row r="694" ht="15.75" customHeight="1">
      <c r="A694" s="4"/>
      <c r="B694" s="4"/>
    </row>
    <row r="695" ht="15.75" customHeight="1">
      <c r="A695" s="4"/>
      <c r="B695" s="4"/>
    </row>
    <row r="696" ht="15.75" customHeight="1">
      <c r="A696" s="4"/>
      <c r="B696" s="4"/>
    </row>
    <row r="697" ht="15.75" customHeight="1">
      <c r="A697" s="4"/>
      <c r="B697" s="4"/>
    </row>
    <row r="698" ht="15.75" customHeight="1">
      <c r="A698" s="4"/>
      <c r="B698" s="4"/>
    </row>
    <row r="699" ht="15.75" customHeight="1">
      <c r="A699" s="4"/>
      <c r="B699" s="4"/>
    </row>
    <row r="700" ht="15.75" customHeight="1">
      <c r="A700" s="4"/>
      <c r="B700" s="4"/>
    </row>
    <row r="701" ht="15.75" customHeight="1">
      <c r="A701" s="4"/>
      <c r="B701" s="4"/>
    </row>
    <row r="702" ht="15.75" customHeight="1">
      <c r="A702" s="4"/>
      <c r="B702" s="4"/>
    </row>
    <row r="703" ht="15.75" customHeight="1">
      <c r="A703" s="4"/>
      <c r="B703" s="4"/>
    </row>
    <row r="704" ht="15.75" customHeight="1">
      <c r="A704" s="4"/>
      <c r="B704" s="4"/>
    </row>
    <row r="705" ht="15.75" customHeight="1">
      <c r="A705" s="4"/>
      <c r="B705" s="4"/>
    </row>
    <row r="706" ht="15.75" customHeight="1">
      <c r="A706" s="4"/>
      <c r="B706" s="4"/>
    </row>
    <row r="707" ht="15.75" customHeight="1">
      <c r="A707" s="4"/>
      <c r="B707" s="4"/>
    </row>
    <row r="708" ht="15.75" customHeight="1">
      <c r="A708" s="4"/>
      <c r="B708" s="4"/>
    </row>
    <row r="709" ht="15.75" customHeight="1">
      <c r="A709" s="4"/>
      <c r="B709" s="4"/>
    </row>
    <row r="710" ht="15.75" customHeight="1">
      <c r="A710" s="4"/>
      <c r="B710" s="4"/>
    </row>
    <row r="711" ht="15.75" customHeight="1">
      <c r="A711" s="4"/>
      <c r="B711" s="4"/>
    </row>
    <row r="712" ht="15.75" customHeight="1">
      <c r="A712" s="4"/>
      <c r="B712" s="4"/>
    </row>
    <row r="713" ht="15.75" customHeight="1">
      <c r="A713" s="4"/>
      <c r="B713" s="4"/>
    </row>
    <row r="714" ht="15.75" customHeight="1">
      <c r="A714" s="4"/>
      <c r="B714" s="4"/>
    </row>
    <row r="715" ht="15.75" customHeight="1">
      <c r="A715" s="4"/>
      <c r="B715" s="4"/>
    </row>
    <row r="716" ht="15.75" customHeight="1">
      <c r="A716" s="4"/>
      <c r="B716" s="4"/>
    </row>
    <row r="717" ht="15.75" customHeight="1">
      <c r="A717" s="4"/>
      <c r="B717" s="4"/>
    </row>
    <row r="718" ht="15.75" customHeight="1">
      <c r="A718" s="4"/>
      <c r="B718" s="4"/>
    </row>
    <row r="719" ht="15.75" customHeight="1">
      <c r="A719" s="4"/>
      <c r="B719" s="4"/>
    </row>
    <row r="720" ht="15.75" customHeight="1">
      <c r="A720" s="4"/>
      <c r="B720" s="4"/>
    </row>
    <row r="721" ht="15.75" customHeight="1">
      <c r="A721" s="4"/>
      <c r="B721" s="4"/>
    </row>
    <row r="722" ht="15.75" customHeight="1">
      <c r="A722" s="4"/>
      <c r="B722" s="4"/>
    </row>
    <row r="723" ht="15.75" customHeight="1">
      <c r="A723" s="4"/>
      <c r="B723" s="4"/>
    </row>
    <row r="724" ht="15.75" customHeight="1">
      <c r="A724" s="4"/>
      <c r="B724" s="4"/>
    </row>
    <row r="725" ht="15.75" customHeight="1">
      <c r="A725" s="4"/>
      <c r="B725" s="4"/>
    </row>
    <row r="726" ht="15.75" customHeight="1">
      <c r="A726" s="4"/>
      <c r="B726" s="4"/>
    </row>
    <row r="727" ht="15.75" customHeight="1">
      <c r="A727" s="4"/>
      <c r="B727" s="4"/>
    </row>
    <row r="728" ht="15.75" customHeight="1">
      <c r="A728" s="4"/>
      <c r="B728" s="4"/>
    </row>
    <row r="729" ht="15.75" customHeight="1">
      <c r="A729" s="4"/>
      <c r="B729" s="4"/>
    </row>
    <row r="730" ht="15.75" customHeight="1">
      <c r="A730" s="4"/>
      <c r="B730" s="4"/>
    </row>
    <row r="731" ht="15.75" customHeight="1">
      <c r="A731" s="4"/>
      <c r="B731" s="4"/>
    </row>
    <row r="732" ht="15.75" customHeight="1">
      <c r="A732" s="4"/>
      <c r="B732" s="4"/>
    </row>
    <row r="733" ht="15.75" customHeight="1">
      <c r="A733" s="4"/>
      <c r="B733" s="4"/>
    </row>
    <row r="734" ht="15.75" customHeight="1">
      <c r="A734" s="4"/>
      <c r="B734" s="4"/>
    </row>
    <row r="735" ht="15.75" customHeight="1">
      <c r="A735" s="4"/>
      <c r="B735" s="4"/>
    </row>
    <row r="736" ht="15.75" customHeight="1">
      <c r="A736" s="4"/>
      <c r="B736" s="4"/>
    </row>
    <row r="737" ht="15.75" customHeight="1">
      <c r="A737" s="4"/>
      <c r="B737" s="4"/>
    </row>
    <row r="738" ht="15.75" customHeight="1">
      <c r="A738" s="4"/>
      <c r="B738" s="4"/>
    </row>
    <row r="739" ht="15.75" customHeight="1">
      <c r="A739" s="4"/>
      <c r="B739" s="4"/>
    </row>
    <row r="740" ht="15.75" customHeight="1">
      <c r="A740" s="4"/>
      <c r="B740" s="4"/>
    </row>
    <row r="741" ht="15.75" customHeight="1">
      <c r="A741" s="4"/>
      <c r="B741" s="4"/>
    </row>
    <row r="742" ht="15.75" customHeight="1">
      <c r="A742" s="4"/>
      <c r="B742" s="4"/>
    </row>
    <row r="743" ht="15.75" customHeight="1">
      <c r="A743" s="4"/>
      <c r="B743" s="4"/>
    </row>
    <row r="744" ht="15.75" customHeight="1">
      <c r="A744" s="4"/>
      <c r="B744" s="4"/>
    </row>
    <row r="745" ht="15.75" customHeight="1">
      <c r="A745" s="4"/>
      <c r="B745" s="4"/>
    </row>
    <row r="746" ht="15.75" customHeight="1">
      <c r="A746" s="4"/>
      <c r="B746" s="4"/>
    </row>
    <row r="747" ht="15.75" customHeight="1">
      <c r="A747" s="4"/>
      <c r="B747" s="4"/>
    </row>
    <row r="748" ht="15.75" customHeight="1">
      <c r="A748" s="4"/>
      <c r="B748" s="4"/>
    </row>
    <row r="749" ht="15.75" customHeight="1">
      <c r="A749" s="4"/>
      <c r="B749" s="4"/>
    </row>
    <row r="750" ht="15.75" customHeight="1">
      <c r="A750" s="4"/>
      <c r="B750" s="4"/>
    </row>
    <row r="751" ht="15.75" customHeight="1">
      <c r="A751" s="4"/>
      <c r="B751" s="4"/>
    </row>
    <row r="752" ht="15.75" customHeight="1">
      <c r="A752" s="4"/>
      <c r="B752" s="4"/>
    </row>
    <row r="753" ht="15.75" customHeight="1">
      <c r="A753" s="4"/>
      <c r="B753" s="4"/>
    </row>
    <row r="754" ht="15.75" customHeight="1">
      <c r="A754" s="4"/>
      <c r="B754" s="4"/>
    </row>
    <row r="755" ht="15.75" customHeight="1">
      <c r="A755" s="4"/>
      <c r="B755" s="4"/>
    </row>
    <row r="756" ht="15.75" customHeight="1">
      <c r="A756" s="4"/>
      <c r="B756" s="4"/>
    </row>
    <row r="757" ht="15.75" customHeight="1">
      <c r="A757" s="4"/>
      <c r="B757" s="4"/>
    </row>
    <row r="758" ht="15.75" customHeight="1">
      <c r="A758" s="4"/>
      <c r="B758" s="4"/>
    </row>
    <row r="759" ht="15.75" customHeight="1">
      <c r="A759" s="4"/>
      <c r="B759" s="4"/>
    </row>
    <row r="760" ht="15.75" customHeight="1">
      <c r="A760" s="4"/>
      <c r="B760" s="4"/>
    </row>
    <row r="761" ht="15.75" customHeight="1">
      <c r="A761" s="4"/>
      <c r="B761" s="4"/>
    </row>
    <row r="762" ht="15.75" customHeight="1">
      <c r="A762" s="4"/>
      <c r="B762" s="4"/>
    </row>
    <row r="763" ht="15.75" customHeight="1">
      <c r="A763" s="4"/>
      <c r="B763" s="4"/>
    </row>
    <row r="764" ht="15.75" customHeight="1">
      <c r="A764" s="4"/>
      <c r="B764" s="4"/>
    </row>
    <row r="765" ht="15.75" customHeight="1">
      <c r="A765" s="4"/>
      <c r="B765" s="4"/>
    </row>
    <row r="766" ht="15.75" customHeight="1">
      <c r="A766" s="4"/>
      <c r="B766" s="4"/>
    </row>
    <row r="767" ht="15.75" customHeight="1">
      <c r="A767" s="4"/>
      <c r="B767" s="4"/>
    </row>
    <row r="768" ht="15.75" customHeight="1">
      <c r="A768" s="4"/>
      <c r="B768" s="4"/>
    </row>
    <row r="769" ht="15.75" customHeight="1">
      <c r="A769" s="4"/>
      <c r="B769" s="4"/>
    </row>
    <row r="770" ht="15.75" customHeight="1">
      <c r="A770" s="4"/>
      <c r="B770" s="4"/>
    </row>
    <row r="771" ht="15.75" customHeight="1">
      <c r="A771" s="4"/>
      <c r="B771" s="4"/>
    </row>
    <row r="772" ht="15.75" customHeight="1">
      <c r="A772" s="4"/>
      <c r="B772" s="4"/>
    </row>
    <row r="773" ht="15.75" customHeight="1">
      <c r="A773" s="4"/>
      <c r="B773" s="4"/>
    </row>
    <row r="774" ht="15.75" customHeight="1">
      <c r="A774" s="4"/>
      <c r="B774" s="4"/>
    </row>
    <row r="775" ht="15.75" customHeight="1">
      <c r="A775" s="4"/>
      <c r="B775" s="4"/>
    </row>
    <row r="776" ht="15.75" customHeight="1">
      <c r="A776" s="4"/>
      <c r="B776" s="4"/>
    </row>
    <row r="777" ht="15.75" customHeight="1">
      <c r="A777" s="4"/>
      <c r="B777" s="4"/>
    </row>
    <row r="778" ht="15.75" customHeight="1">
      <c r="A778" s="4"/>
      <c r="B778" s="4"/>
    </row>
    <row r="779" ht="15.75" customHeight="1">
      <c r="A779" s="4"/>
      <c r="B779" s="4"/>
    </row>
    <row r="780" ht="15.75" customHeight="1">
      <c r="A780" s="4"/>
      <c r="B780" s="4"/>
    </row>
    <row r="781" ht="15.75" customHeight="1">
      <c r="A781" s="4"/>
      <c r="B781" s="4"/>
    </row>
    <row r="782" ht="15.75" customHeight="1">
      <c r="A782" s="4"/>
      <c r="B782" s="4"/>
    </row>
    <row r="783" ht="15.75" customHeight="1">
      <c r="A783" s="4"/>
      <c r="B783" s="4"/>
    </row>
    <row r="784" ht="15.75" customHeight="1">
      <c r="A784" s="4"/>
      <c r="B784" s="4"/>
    </row>
    <row r="785" ht="15.75" customHeight="1">
      <c r="A785" s="4"/>
      <c r="B785" s="4"/>
    </row>
    <row r="786" ht="15.75" customHeight="1">
      <c r="A786" s="4"/>
      <c r="B786" s="4"/>
    </row>
    <row r="787" ht="15.75" customHeight="1">
      <c r="A787" s="4"/>
      <c r="B787" s="4"/>
    </row>
    <row r="788" ht="15.75" customHeight="1">
      <c r="A788" s="4"/>
      <c r="B788" s="4"/>
    </row>
    <row r="789" ht="15.75" customHeight="1">
      <c r="A789" s="4"/>
      <c r="B789" s="4"/>
    </row>
    <row r="790" ht="15.75" customHeight="1">
      <c r="A790" s="4"/>
      <c r="B790" s="4"/>
    </row>
    <row r="791" ht="15.75" customHeight="1">
      <c r="A791" s="4"/>
      <c r="B791" s="4"/>
    </row>
    <row r="792" ht="15.75" customHeight="1">
      <c r="A792" s="4"/>
      <c r="B792" s="4"/>
    </row>
    <row r="793" ht="15.75" customHeight="1">
      <c r="A793" s="4"/>
      <c r="B793" s="4"/>
    </row>
    <row r="794" ht="15.75" customHeight="1">
      <c r="A794" s="4"/>
      <c r="B794" s="4"/>
    </row>
    <row r="795" ht="15.75" customHeight="1">
      <c r="A795" s="4"/>
      <c r="B795" s="4"/>
    </row>
    <row r="796" ht="15.75" customHeight="1">
      <c r="A796" s="4"/>
      <c r="B796" s="4"/>
    </row>
    <row r="797" ht="15.75" customHeight="1">
      <c r="A797" s="4"/>
      <c r="B797" s="4"/>
    </row>
    <row r="798" ht="15.75" customHeight="1">
      <c r="A798" s="4"/>
      <c r="B798" s="4"/>
    </row>
    <row r="799" ht="15.75" customHeight="1">
      <c r="A799" s="4"/>
      <c r="B799" s="4"/>
    </row>
    <row r="800" ht="15.75" customHeight="1">
      <c r="A800" s="4"/>
      <c r="B800" s="4"/>
    </row>
    <row r="801" ht="15.75" customHeight="1">
      <c r="A801" s="4"/>
      <c r="B801" s="4"/>
    </row>
    <row r="802" ht="15.75" customHeight="1">
      <c r="A802" s="4"/>
      <c r="B802" s="4"/>
    </row>
    <row r="803" ht="15.75" customHeight="1">
      <c r="A803" s="4"/>
      <c r="B803" s="4"/>
    </row>
    <row r="804" ht="15.75" customHeight="1">
      <c r="A804" s="4"/>
      <c r="B804" s="4"/>
    </row>
    <row r="805" ht="15.75" customHeight="1">
      <c r="A805" s="4"/>
      <c r="B805" s="4"/>
    </row>
    <row r="806" ht="15.75" customHeight="1">
      <c r="A806" s="4"/>
      <c r="B806" s="4"/>
    </row>
    <row r="807" ht="15.75" customHeight="1">
      <c r="A807" s="4"/>
      <c r="B807" s="4"/>
    </row>
    <row r="808" ht="15.75" customHeight="1">
      <c r="A808" s="4"/>
      <c r="B808" s="4"/>
    </row>
    <row r="809" ht="15.75" customHeight="1">
      <c r="A809" s="4"/>
      <c r="B809" s="4"/>
    </row>
    <row r="810" ht="15.75" customHeight="1">
      <c r="A810" s="4"/>
      <c r="B810" s="4"/>
    </row>
    <row r="811" ht="15.75" customHeight="1">
      <c r="A811" s="4"/>
      <c r="B811" s="4"/>
    </row>
    <row r="812" ht="15.75" customHeight="1">
      <c r="A812" s="4"/>
      <c r="B812" s="4"/>
    </row>
    <row r="813" ht="15.75" customHeight="1">
      <c r="A813" s="4"/>
      <c r="B813" s="4"/>
    </row>
    <row r="814" ht="15.75" customHeight="1">
      <c r="A814" s="4"/>
      <c r="B814" s="4"/>
    </row>
    <row r="815" ht="15.75" customHeight="1">
      <c r="A815" s="4"/>
      <c r="B815" s="4"/>
    </row>
    <row r="816" ht="15.75" customHeight="1">
      <c r="A816" s="4"/>
      <c r="B816" s="4"/>
    </row>
    <row r="817" ht="15.75" customHeight="1">
      <c r="A817" s="4"/>
      <c r="B817" s="4"/>
    </row>
    <row r="818" ht="15.75" customHeight="1">
      <c r="A818" s="4"/>
      <c r="B818" s="4"/>
    </row>
    <row r="819" ht="15.75" customHeight="1">
      <c r="A819" s="4"/>
      <c r="B819" s="4"/>
    </row>
    <row r="820" ht="15.75" customHeight="1">
      <c r="A820" s="4"/>
      <c r="B820" s="4"/>
    </row>
    <row r="821" ht="15.75" customHeight="1">
      <c r="A821" s="4"/>
      <c r="B821" s="4"/>
    </row>
    <row r="822" ht="15.75" customHeight="1">
      <c r="A822" s="4"/>
      <c r="B822" s="4"/>
    </row>
    <row r="823" ht="15.75" customHeight="1">
      <c r="A823" s="4"/>
      <c r="B823" s="4"/>
    </row>
    <row r="824" ht="15.75" customHeight="1">
      <c r="A824" s="4"/>
      <c r="B824" s="4"/>
    </row>
    <row r="825" ht="15.75" customHeight="1">
      <c r="A825" s="4"/>
      <c r="B825" s="4"/>
    </row>
    <row r="826" ht="15.75" customHeight="1">
      <c r="A826" s="4"/>
      <c r="B826" s="4"/>
    </row>
    <row r="827" ht="15.75" customHeight="1">
      <c r="A827" s="4"/>
      <c r="B827" s="4"/>
    </row>
    <row r="828" ht="15.75" customHeight="1">
      <c r="A828" s="4"/>
      <c r="B828" s="4"/>
    </row>
    <row r="829" ht="15.75" customHeight="1">
      <c r="A829" s="4"/>
      <c r="B829" s="4"/>
    </row>
    <row r="830" ht="15.75" customHeight="1">
      <c r="A830" s="4"/>
      <c r="B830" s="4"/>
    </row>
    <row r="831" ht="15.75" customHeight="1">
      <c r="A831" s="4"/>
      <c r="B831" s="4"/>
    </row>
    <row r="832" ht="15.75" customHeight="1">
      <c r="A832" s="4"/>
      <c r="B832" s="4"/>
    </row>
    <row r="833" ht="15.75" customHeight="1">
      <c r="A833" s="4"/>
      <c r="B833" s="4"/>
    </row>
    <row r="834" ht="15.75" customHeight="1">
      <c r="A834" s="4"/>
      <c r="B834" s="4"/>
    </row>
    <row r="835" ht="15.75" customHeight="1">
      <c r="A835" s="4"/>
      <c r="B835" s="4"/>
    </row>
    <row r="836" ht="15.75" customHeight="1">
      <c r="A836" s="4"/>
      <c r="B836" s="4"/>
    </row>
    <row r="837" ht="15.75" customHeight="1">
      <c r="A837" s="4"/>
      <c r="B837" s="4"/>
    </row>
    <row r="838" ht="15.75" customHeight="1">
      <c r="A838" s="4"/>
      <c r="B838" s="4"/>
    </row>
    <row r="839" ht="15.75" customHeight="1">
      <c r="A839" s="4"/>
      <c r="B839" s="4"/>
    </row>
    <row r="840" ht="15.75" customHeight="1">
      <c r="A840" s="4"/>
      <c r="B840" s="4"/>
    </row>
    <row r="841" ht="15.75" customHeight="1">
      <c r="A841" s="4"/>
      <c r="B841" s="4"/>
    </row>
    <row r="842" ht="15.75" customHeight="1">
      <c r="A842" s="4"/>
      <c r="B842" s="4"/>
    </row>
    <row r="843" ht="15.75" customHeight="1">
      <c r="A843" s="4"/>
      <c r="B843" s="4"/>
    </row>
    <row r="844" ht="15.75" customHeight="1">
      <c r="A844" s="4"/>
      <c r="B844" s="4"/>
    </row>
    <row r="845" ht="15.75" customHeight="1">
      <c r="A845" s="4"/>
      <c r="B845" s="4"/>
    </row>
    <row r="846" ht="15.75" customHeight="1">
      <c r="A846" s="4"/>
      <c r="B846" s="4"/>
    </row>
    <row r="847" ht="15.75" customHeight="1">
      <c r="A847" s="4"/>
      <c r="B847" s="4"/>
    </row>
    <row r="848" ht="15.75" customHeight="1">
      <c r="A848" s="4"/>
      <c r="B848" s="4"/>
    </row>
    <row r="849" ht="15.75" customHeight="1">
      <c r="A849" s="4"/>
      <c r="B849" s="4"/>
    </row>
    <row r="850" ht="15.75" customHeight="1">
      <c r="A850" s="4"/>
      <c r="B850" s="4"/>
    </row>
    <row r="851" ht="15.75" customHeight="1">
      <c r="A851" s="4"/>
      <c r="B851" s="4"/>
    </row>
    <row r="852" ht="15.75" customHeight="1">
      <c r="A852" s="4"/>
      <c r="B852" s="4"/>
    </row>
    <row r="853" ht="15.75" customHeight="1">
      <c r="A853" s="4"/>
      <c r="B853" s="4"/>
    </row>
    <row r="854" ht="15.75" customHeight="1">
      <c r="A854" s="4"/>
      <c r="B854" s="4"/>
    </row>
    <row r="855" ht="15.75" customHeight="1">
      <c r="A855" s="4"/>
      <c r="B855" s="4"/>
    </row>
    <row r="856" ht="15.75" customHeight="1">
      <c r="A856" s="4"/>
      <c r="B856" s="4"/>
    </row>
    <row r="857" ht="15.75" customHeight="1">
      <c r="A857" s="4"/>
      <c r="B857" s="4"/>
    </row>
    <row r="858" ht="15.75" customHeight="1">
      <c r="A858" s="4"/>
      <c r="B858" s="4"/>
    </row>
    <row r="859" ht="15.75" customHeight="1">
      <c r="A859" s="4"/>
      <c r="B859" s="4"/>
    </row>
    <row r="860" ht="15.75" customHeight="1">
      <c r="A860" s="4"/>
      <c r="B860" s="4"/>
    </row>
    <row r="861" ht="15.75" customHeight="1">
      <c r="A861" s="4"/>
      <c r="B861" s="4"/>
    </row>
    <row r="862" ht="15.75" customHeight="1">
      <c r="A862" s="4"/>
      <c r="B862" s="4"/>
    </row>
    <row r="863" ht="15.75" customHeight="1">
      <c r="A863" s="4"/>
      <c r="B863" s="4"/>
    </row>
    <row r="864" ht="15.75" customHeight="1">
      <c r="A864" s="4"/>
      <c r="B864" s="4"/>
    </row>
    <row r="865" ht="15.75" customHeight="1">
      <c r="A865" s="4"/>
      <c r="B865" s="4"/>
    </row>
    <row r="866" ht="15.75" customHeight="1">
      <c r="A866" s="4"/>
      <c r="B866" s="4"/>
    </row>
    <row r="867" ht="15.75" customHeight="1">
      <c r="A867" s="4"/>
      <c r="B867" s="4"/>
    </row>
    <row r="868" ht="15.75" customHeight="1">
      <c r="A868" s="4"/>
      <c r="B868" s="4"/>
    </row>
    <row r="869" ht="15.75" customHeight="1">
      <c r="A869" s="4"/>
      <c r="B869" s="4"/>
    </row>
    <row r="870" ht="15.75" customHeight="1">
      <c r="A870" s="4"/>
      <c r="B870" s="4"/>
    </row>
    <row r="871" ht="15.75" customHeight="1">
      <c r="A871" s="4"/>
      <c r="B871" s="4"/>
    </row>
    <row r="872" ht="15.75" customHeight="1">
      <c r="A872" s="4"/>
      <c r="B872" s="4"/>
    </row>
    <row r="873" ht="15.75" customHeight="1">
      <c r="A873" s="4"/>
      <c r="B873" s="4"/>
    </row>
    <row r="874" ht="15.75" customHeight="1">
      <c r="A874" s="4"/>
      <c r="B874" s="4"/>
    </row>
    <row r="875" ht="15.75" customHeight="1">
      <c r="A875" s="4"/>
      <c r="B875" s="4"/>
    </row>
    <row r="876" ht="15.75" customHeight="1">
      <c r="A876" s="4"/>
      <c r="B876" s="4"/>
    </row>
    <row r="877" ht="15.75" customHeight="1">
      <c r="A877" s="4"/>
      <c r="B877" s="4"/>
    </row>
    <row r="878" ht="15.75" customHeight="1">
      <c r="A878" s="4"/>
      <c r="B878" s="4"/>
    </row>
    <row r="879" ht="15.75" customHeight="1">
      <c r="A879" s="4"/>
      <c r="B879" s="4"/>
    </row>
    <row r="880" ht="15.75" customHeight="1">
      <c r="A880" s="4"/>
      <c r="B880" s="4"/>
    </row>
    <row r="881" ht="15.75" customHeight="1">
      <c r="A881" s="4"/>
      <c r="B881" s="4"/>
    </row>
    <row r="882" ht="15.75" customHeight="1">
      <c r="A882" s="4"/>
      <c r="B882" s="4"/>
    </row>
    <row r="883" ht="15.75" customHeight="1">
      <c r="A883" s="4"/>
      <c r="B883" s="4"/>
    </row>
    <row r="884" ht="15.75" customHeight="1">
      <c r="A884" s="4"/>
      <c r="B884" s="4"/>
    </row>
    <row r="885" ht="15.75" customHeight="1">
      <c r="A885" s="4"/>
      <c r="B885" s="4"/>
    </row>
    <row r="886" ht="15.75" customHeight="1">
      <c r="A886" s="4"/>
      <c r="B886" s="4"/>
    </row>
    <row r="887" ht="15.75" customHeight="1">
      <c r="A887" s="4"/>
      <c r="B887" s="4"/>
    </row>
    <row r="888" ht="15.75" customHeight="1">
      <c r="A888" s="4"/>
      <c r="B888" s="4"/>
    </row>
    <row r="889" ht="15.75" customHeight="1">
      <c r="A889" s="4"/>
      <c r="B889" s="4"/>
    </row>
    <row r="890" ht="15.75" customHeight="1">
      <c r="A890" s="4"/>
      <c r="B890" s="4"/>
    </row>
    <row r="891" ht="15.75" customHeight="1">
      <c r="A891" s="4"/>
      <c r="B891" s="4"/>
    </row>
    <row r="892" ht="15.75" customHeight="1">
      <c r="A892" s="4"/>
      <c r="B892" s="4"/>
    </row>
    <row r="893" ht="15.75" customHeight="1">
      <c r="A893" s="4"/>
      <c r="B893" s="4"/>
    </row>
    <row r="894" ht="15.75" customHeight="1">
      <c r="A894" s="4"/>
      <c r="B894" s="4"/>
    </row>
    <row r="895" ht="15.75" customHeight="1">
      <c r="A895" s="4"/>
      <c r="B895" s="4"/>
    </row>
    <row r="896" ht="15.75" customHeight="1">
      <c r="A896" s="4"/>
      <c r="B896" s="4"/>
    </row>
    <row r="897" ht="15.75" customHeight="1">
      <c r="A897" s="4"/>
      <c r="B897" s="4"/>
    </row>
    <row r="898" ht="15.75" customHeight="1">
      <c r="A898" s="4"/>
      <c r="B898" s="4"/>
    </row>
    <row r="899" ht="15.75" customHeight="1">
      <c r="A899" s="4"/>
      <c r="B899" s="4"/>
    </row>
    <row r="900" ht="15.75" customHeight="1">
      <c r="A900" s="4"/>
      <c r="B900" s="4"/>
    </row>
    <row r="901" ht="15.75" customHeight="1">
      <c r="A901" s="4"/>
      <c r="B901" s="4"/>
    </row>
    <row r="902" ht="15.75" customHeight="1">
      <c r="A902" s="4"/>
      <c r="B902" s="4"/>
    </row>
    <row r="903" ht="15.75" customHeight="1">
      <c r="A903" s="4"/>
      <c r="B903" s="4"/>
    </row>
    <row r="904" ht="15.75" customHeight="1">
      <c r="A904" s="4"/>
      <c r="B904" s="4"/>
    </row>
    <row r="905" ht="15.75" customHeight="1">
      <c r="A905" s="4"/>
      <c r="B905" s="4"/>
    </row>
    <row r="906" ht="15.75" customHeight="1">
      <c r="A906" s="4"/>
      <c r="B906" s="4"/>
    </row>
    <row r="907" ht="15.75" customHeight="1">
      <c r="A907" s="4"/>
      <c r="B907" s="4"/>
    </row>
    <row r="908" ht="15.75" customHeight="1">
      <c r="A908" s="4"/>
      <c r="B908" s="4"/>
    </row>
    <row r="909" ht="15.75" customHeight="1">
      <c r="A909" s="4"/>
      <c r="B909" s="4"/>
    </row>
    <row r="910" ht="15.75" customHeight="1">
      <c r="A910" s="4"/>
      <c r="B910" s="4"/>
    </row>
    <row r="911" ht="15.75" customHeight="1">
      <c r="A911" s="4"/>
      <c r="B911" s="4"/>
    </row>
    <row r="912" ht="15.75" customHeight="1">
      <c r="A912" s="4"/>
      <c r="B912" s="4"/>
    </row>
    <row r="913" ht="15.75" customHeight="1">
      <c r="A913" s="4"/>
      <c r="B913" s="4"/>
    </row>
    <row r="914" ht="15.75" customHeight="1">
      <c r="A914" s="4"/>
      <c r="B914" s="4"/>
    </row>
    <row r="915" ht="15.75" customHeight="1">
      <c r="A915" s="4"/>
      <c r="B915" s="4"/>
    </row>
    <row r="916" ht="15.75" customHeight="1">
      <c r="A916" s="4"/>
      <c r="B916" s="4"/>
    </row>
    <row r="917" ht="15.75" customHeight="1">
      <c r="A917" s="4"/>
      <c r="B917" s="4"/>
    </row>
    <row r="918" ht="15.75" customHeight="1">
      <c r="A918" s="4"/>
      <c r="B918" s="4"/>
    </row>
    <row r="919" ht="15.75" customHeight="1">
      <c r="A919" s="4"/>
      <c r="B919" s="4"/>
    </row>
    <row r="920" ht="15.75" customHeight="1">
      <c r="A920" s="4"/>
      <c r="B920" s="4"/>
    </row>
    <row r="921" ht="15.75" customHeight="1">
      <c r="A921" s="4"/>
      <c r="B921" s="4"/>
    </row>
    <row r="922" ht="15.75" customHeight="1">
      <c r="A922" s="4"/>
      <c r="B922" s="4"/>
    </row>
    <row r="923" ht="15.75" customHeight="1">
      <c r="A923" s="4"/>
      <c r="B923" s="4"/>
    </row>
    <row r="924" ht="15.75" customHeight="1">
      <c r="A924" s="4"/>
      <c r="B924" s="4"/>
    </row>
    <row r="925" ht="15.75" customHeight="1">
      <c r="A925" s="4"/>
      <c r="B925" s="4"/>
    </row>
    <row r="926" ht="15.75" customHeight="1">
      <c r="A926" s="4"/>
      <c r="B926" s="4"/>
    </row>
    <row r="927" ht="15.75" customHeight="1">
      <c r="A927" s="4"/>
      <c r="B927" s="4"/>
    </row>
    <row r="928" ht="15.75" customHeight="1">
      <c r="A928" s="4"/>
      <c r="B928" s="4"/>
    </row>
    <row r="929" ht="15.75" customHeight="1">
      <c r="A929" s="4"/>
      <c r="B929" s="4"/>
    </row>
    <row r="930" ht="15.75" customHeight="1">
      <c r="A930" s="4"/>
      <c r="B930" s="4"/>
    </row>
    <row r="931" ht="15.75" customHeight="1">
      <c r="A931" s="4"/>
      <c r="B931" s="4"/>
    </row>
    <row r="932" ht="15.75" customHeight="1">
      <c r="A932" s="4"/>
      <c r="B932" s="4"/>
    </row>
    <row r="933" ht="15.75" customHeight="1">
      <c r="A933" s="4"/>
      <c r="B933" s="4"/>
    </row>
    <row r="934" ht="15.75" customHeight="1">
      <c r="A934" s="4"/>
      <c r="B934" s="4"/>
    </row>
    <row r="935" ht="15.75" customHeight="1">
      <c r="A935" s="4"/>
      <c r="B935" s="4"/>
    </row>
    <row r="936" ht="15.75" customHeight="1">
      <c r="A936" s="4"/>
      <c r="B936" s="4"/>
    </row>
    <row r="937" ht="15.75" customHeight="1">
      <c r="A937" s="4"/>
      <c r="B937" s="4"/>
    </row>
    <row r="938" ht="15.75" customHeight="1">
      <c r="A938" s="4"/>
      <c r="B938" s="4"/>
    </row>
    <row r="939" ht="15.75" customHeight="1">
      <c r="A939" s="4"/>
      <c r="B939" s="4"/>
    </row>
    <row r="940" ht="15.75" customHeight="1">
      <c r="A940" s="4"/>
      <c r="B940" s="4"/>
    </row>
    <row r="941" ht="15.75" customHeight="1">
      <c r="A941" s="4"/>
      <c r="B941" s="4"/>
    </row>
    <row r="942" ht="15.75" customHeight="1">
      <c r="A942" s="4"/>
      <c r="B942" s="4"/>
    </row>
    <row r="943" ht="15.75" customHeight="1">
      <c r="A943" s="4"/>
      <c r="B943" s="4"/>
    </row>
    <row r="944" ht="15.75" customHeight="1">
      <c r="A944" s="4"/>
      <c r="B944" s="4"/>
    </row>
    <row r="945" ht="15.75" customHeight="1">
      <c r="A945" s="4"/>
      <c r="B945" s="4"/>
    </row>
    <row r="946" ht="15.75" customHeight="1">
      <c r="A946" s="4"/>
      <c r="B946" s="4"/>
    </row>
    <row r="947" ht="15.75" customHeight="1">
      <c r="A947" s="4"/>
      <c r="B947" s="4"/>
    </row>
    <row r="948" ht="15.75" customHeight="1">
      <c r="A948" s="4"/>
      <c r="B948" s="4"/>
    </row>
    <row r="949" ht="15.75" customHeight="1">
      <c r="A949" s="4"/>
      <c r="B949" s="4"/>
    </row>
    <row r="950" ht="15.75" customHeight="1">
      <c r="A950" s="4"/>
      <c r="B950" s="4"/>
    </row>
    <row r="951" ht="15.75" customHeight="1">
      <c r="A951" s="4"/>
      <c r="B951" s="4"/>
    </row>
    <row r="952" ht="15.75" customHeight="1">
      <c r="A952" s="4"/>
      <c r="B952" s="4"/>
    </row>
    <row r="953" ht="15.75" customHeight="1">
      <c r="A953" s="4"/>
      <c r="B953" s="4"/>
    </row>
    <row r="954" ht="15.75" customHeight="1">
      <c r="A954" s="4"/>
      <c r="B954" s="4"/>
    </row>
    <row r="955" ht="15.75" customHeight="1">
      <c r="A955" s="4"/>
      <c r="B955" s="4"/>
    </row>
    <row r="956" ht="15.75" customHeight="1">
      <c r="A956" s="4"/>
      <c r="B956" s="4"/>
    </row>
    <row r="957" ht="15.75" customHeight="1">
      <c r="A957" s="4"/>
      <c r="B957" s="4"/>
    </row>
    <row r="958" ht="15.75" customHeight="1">
      <c r="A958" s="4"/>
      <c r="B958" s="4"/>
    </row>
    <row r="959" ht="15.75" customHeight="1">
      <c r="A959" s="4"/>
      <c r="B959" s="4"/>
    </row>
    <row r="960" ht="15.75" customHeight="1">
      <c r="A960" s="4"/>
      <c r="B960" s="4"/>
    </row>
    <row r="961" ht="15.75" customHeight="1">
      <c r="A961" s="4"/>
      <c r="B961" s="4"/>
    </row>
    <row r="962" ht="15.75" customHeight="1">
      <c r="A962" s="4"/>
      <c r="B962" s="4"/>
    </row>
    <row r="963" ht="15.75" customHeight="1">
      <c r="A963" s="4"/>
      <c r="B963" s="4"/>
    </row>
    <row r="964" ht="15.75" customHeight="1">
      <c r="A964" s="4"/>
      <c r="B964" s="4"/>
    </row>
    <row r="965" ht="15.75" customHeight="1">
      <c r="A965" s="4"/>
      <c r="B965" s="4"/>
    </row>
    <row r="966" ht="15.75" customHeight="1">
      <c r="A966" s="4"/>
      <c r="B966" s="4"/>
    </row>
    <row r="967" ht="15.75" customHeight="1">
      <c r="A967" s="4"/>
      <c r="B967" s="4"/>
    </row>
    <row r="968" ht="15.75" customHeight="1">
      <c r="A968" s="4"/>
      <c r="B968" s="4"/>
    </row>
    <row r="969" ht="15.75" customHeight="1">
      <c r="A969" s="4"/>
      <c r="B969" s="4"/>
    </row>
    <row r="970" ht="15.75" customHeight="1">
      <c r="A970" s="4"/>
      <c r="B970" s="4"/>
    </row>
    <row r="971" ht="15.75" customHeight="1">
      <c r="A971" s="4"/>
      <c r="B971" s="4"/>
    </row>
    <row r="972" ht="15.75" customHeight="1">
      <c r="A972" s="4"/>
      <c r="B972" s="4"/>
    </row>
    <row r="973" ht="15.75" customHeight="1">
      <c r="A973" s="4"/>
      <c r="B973" s="4"/>
    </row>
    <row r="974" ht="15.75" customHeight="1">
      <c r="A974" s="4"/>
      <c r="B974" s="4"/>
    </row>
    <row r="975" ht="15.75" customHeight="1">
      <c r="A975" s="4"/>
      <c r="B975" s="4"/>
    </row>
    <row r="976" ht="15.75" customHeight="1">
      <c r="A976" s="4"/>
      <c r="B976" s="4"/>
    </row>
    <row r="977" ht="15.75" customHeight="1">
      <c r="A977" s="4"/>
      <c r="B977" s="4"/>
    </row>
    <row r="978" ht="15.75" customHeight="1">
      <c r="A978" s="4"/>
      <c r="B978" s="4"/>
    </row>
    <row r="979" ht="15.75" customHeight="1">
      <c r="A979" s="4"/>
      <c r="B979" s="4"/>
    </row>
    <row r="980" ht="15.75" customHeight="1">
      <c r="A980" s="4"/>
      <c r="B980" s="4"/>
    </row>
    <row r="981" ht="15.75" customHeight="1">
      <c r="A981" s="4"/>
      <c r="B981" s="4"/>
    </row>
    <row r="982" ht="15.75" customHeight="1">
      <c r="A982" s="4"/>
      <c r="B982" s="4"/>
    </row>
    <row r="983" ht="15.75" customHeight="1">
      <c r="A983" s="4"/>
      <c r="B983" s="4"/>
    </row>
    <row r="984" ht="15.75" customHeight="1">
      <c r="A984" s="4"/>
      <c r="B984" s="4"/>
    </row>
    <row r="985" ht="15.75" customHeight="1">
      <c r="A985" s="4"/>
      <c r="B985" s="4"/>
    </row>
    <row r="986" ht="15.75" customHeight="1">
      <c r="A986" s="4"/>
      <c r="B986" s="4"/>
    </row>
    <row r="987" ht="15.75" customHeight="1">
      <c r="A987" s="4"/>
      <c r="B987" s="4"/>
    </row>
    <row r="988" ht="15.75" customHeight="1">
      <c r="A988" s="4"/>
      <c r="B988" s="4"/>
    </row>
    <row r="989" ht="15.75" customHeight="1">
      <c r="A989" s="4"/>
      <c r="B989" s="4"/>
    </row>
    <row r="990" ht="15.75" customHeight="1">
      <c r="A990" s="4"/>
      <c r="B990" s="4"/>
    </row>
    <row r="991" ht="15.75" customHeight="1">
      <c r="A991" s="4"/>
      <c r="B991" s="4"/>
    </row>
    <row r="992" ht="15.75" customHeight="1">
      <c r="A992" s="4"/>
      <c r="B992" s="4"/>
    </row>
    <row r="993" ht="15.75" customHeight="1">
      <c r="A993" s="4"/>
      <c r="B993" s="4"/>
    </row>
    <row r="994" ht="15.75" customHeight="1">
      <c r="A994" s="4"/>
      <c r="B994" s="4"/>
    </row>
    <row r="995" ht="15.75" customHeight="1">
      <c r="A995" s="4"/>
      <c r="B995" s="4"/>
    </row>
    <row r="996" ht="15.75" customHeight="1">
      <c r="A996" s="4"/>
      <c r="B996" s="4"/>
    </row>
    <row r="997" ht="15.75" customHeight="1">
      <c r="A997" s="4"/>
      <c r="B997" s="4"/>
    </row>
    <row r="998" ht="15.75" customHeight="1">
      <c r="A998" s="4"/>
      <c r="B998" s="4"/>
    </row>
    <row r="999" ht="15.75" customHeight="1">
      <c r="A999" s="4"/>
      <c r="B999" s="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9.57"/>
    <col customWidth="1" min="2" max="2" width="37.29"/>
    <col customWidth="1" min="3" max="3" width="43.43"/>
    <col customWidth="1" min="4" max="4" width="27.71"/>
    <col customWidth="1" min="5" max="26" width="14.43"/>
  </cols>
  <sheetData>
    <row r="1" ht="15.75" customHeight="1">
      <c r="A1" s="1" t="s">
        <v>0</v>
      </c>
      <c r="B1" s="4" t="s">
        <v>3</v>
      </c>
      <c r="C1" s="1" t="s">
        <v>20</v>
      </c>
      <c r="D1" s="4" t="s">
        <v>23</v>
      </c>
      <c r="E1" s="4">
        <v>2004.0</v>
      </c>
      <c r="F1" s="4">
        <v>2005.0</v>
      </c>
      <c r="G1" s="4">
        <v>2006.0</v>
      </c>
      <c r="H1" s="4">
        <v>2007.0</v>
      </c>
      <c r="I1" s="4">
        <v>2008.0</v>
      </c>
      <c r="J1" s="4">
        <v>2009.0</v>
      </c>
      <c r="K1" s="4">
        <v>2010.0</v>
      </c>
      <c r="L1" s="4">
        <v>2011.0</v>
      </c>
      <c r="M1" s="4">
        <v>2012.0</v>
      </c>
      <c r="N1" s="4">
        <v>2013.0</v>
      </c>
      <c r="O1" s="4">
        <v>2014.0</v>
      </c>
      <c r="P1" s="1" t="s">
        <v>13</v>
      </c>
      <c r="Q1" s="4" t="s">
        <v>14</v>
      </c>
      <c r="R1" s="4" t="s">
        <v>15</v>
      </c>
    </row>
    <row r="2" ht="15.75" customHeight="1">
      <c r="A2" s="1" t="s">
        <v>5</v>
      </c>
      <c r="B2" s="4" t="s">
        <v>27</v>
      </c>
      <c r="C2" s="1" t="s">
        <v>28</v>
      </c>
      <c r="D2" s="1" t="s">
        <v>29</v>
      </c>
      <c r="E2" s="10">
        <v>8935.707</v>
      </c>
      <c r="F2" s="10">
        <v>9096.379</v>
      </c>
      <c r="G2" s="10">
        <v>9257.736</v>
      </c>
      <c r="H2" s="10">
        <v>9419.197</v>
      </c>
      <c r="I2" s="10">
        <v>9581.603</v>
      </c>
      <c r="J2" s="10">
        <v>9744.52</v>
      </c>
      <c r="K2" s="10">
        <v>9908.584</v>
      </c>
      <c r="L2" s="10">
        <v>10073.32</v>
      </c>
      <c r="M2" s="10">
        <v>10238.615</v>
      </c>
      <c r="N2" s="10">
        <v>10404.753</v>
      </c>
      <c r="O2" s="10">
        <v>10571.008</v>
      </c>
      <c r="P2" s="4" t="s">
        <v>34</v>
      </c>
      <c r="Q2" s="4" t="s">
        <v>35</v>
      </c>
      <c r="R2" s="4" t="s">
        <v>37</v>
      </c>
    </row>
    <row r="3" ht="15.75" customHeight="1">
      <c r="A3" s="1" t="s">
        <v>5</v>
      </c>
      <c r="B3" s="4" t="s">
        <v>38</v>
      </c>
      <c r="C3" s="1" t="s">
        <v>28</v>
      </c>
      <c r="D3" s="1" t="s">
        <v>40</v>
      </c>
      <c r="E3" s="10">
        <v>15032.0494922087</v>
      </c>
      <c r="F3" s="10">
        <v>15696.6817546455</v>
      </c>
      <c r="G3" s="10">
        <v>16449.6530179384</v>
      </c>
      <c r="H3" s="10">
        <v>17200.4781431103</v>
      </c>
      <c r="I3" s="10">
        <v>18258.0490592684</v>
      </c>
      <c r="J3" s="10">
        <v>18870.9719960461</v>
      </c>
      <c r="K3" s="10">
        <v>19649.724655582</v>
      </c>
      <c r="L3" s="10">
        <v>20666.3874896958</v>
      </c>
      <c r="M3" s="10">
        <v>21736.1689006034</v>
      </c>
      <c r="N3" s="10">
        <v>23208.8224671343</v>
      </c>
      <c r="O3" s="10">
        <v>24462.0988803595</v>
      </c>
      <c r="P3" s="4" t="s">
        <v>34</v>
      </c>
      <c r="Q3" s="4" t="s">
        <v>35</v>
      </c>
      <c r="R3" s="4" t="s">
        <v>46</v>
      </c>
    </row>
    <row r="4" ht="15.75" customHeight="1">
      <c r="A4" s="1" t="s">
        <v>5</v>
      </c>
      <c r="B4" s="4" t="s">
        <v>48</v>
      </c>
      <c r="C4" s="1" t="s">
        <v>28</v>
      </c>
      <c r="D4" s="1" t="s">
        <v>50</v>
      </c>
      <c r="E4" s="10">
        <v>4.17329431803541</v>
      </c>
      <c r="F4" s="10">
        <v>4.42143476697063</v>
      </c>
      <c r="G4" s="10">
        <v>4.79700917087205</v>
      </c>
      <c r="H4" s="10">
        <v>4.56438275234792</v>
      </c>
      <c r="I4" s="10">
        <v>6.14849719501389</v>
      </c>
      <c r="J4" s="10">
        <v>3.35700125894112</v>
      </c>
      <c r="K4" s="10">
        <v>4.12672256468305</v>
      </c>
      <c r="L4" s="10">
        <v>5.17392916152124</v>
      </c>
      <c r="M4" s="10">
        <v>5.17643159183514</v>
      </c>
      <c r="N4" s="10">
        <v>6.77512938579503</v>
      </c>
      <c r="O4" s="10">
        <v>5.4</v>
      </c>
      <c r="P4" s="4" t="s">
        <v>34</v>
      </c>
      <c r="Q4" s="4" t="s">
        <v>35</v>
      </c>
      <c r="R4" s="4" t="s">
        <v>46</v>
      </c>
    </row>
    <row r="5" ht="15.75" customHeight="1">
      <c r="A5" s="1" t="s">
        <v>5</v>
      </c>
      <c r="B5" s="4" t="s">
        <v>56</v>
      </c>
      <c r="C5" s="1" t="s">
        <v>57</v>
      </c>
      <c r="D5" s="1" t="s">
        <v>58</v>
      </c>
      <c r="E5" s="10">
        <v>11.861810761534</v>
      </c>
      <c r="F5" s="10">
        <v>11.9255836582352</v>
      </c>
      <c r="G5" s="10">
        <v>11.8644131187642</v>
      </c>
      <c r="H5" s="10">
        <v>11.2891257090101</v>
      </c>
      <c r="I5" s="10">
        <v>10.9133306157024</v>
      </c>
      <c r="J5" s="10">
        <v>10.9476379799055</v>
      </c>
      <c r="K5" s="10">
        <v>10.3899053384135</v>
      </c>
      <c r="L5" s="10">
        <v>10.1847408062708</v>
      </c>
      <c r="M5" s="10">
        <v>10.0852927422885</v>
      </c>
      <c r="N5" s="10">
        <v>9.8878835040103</v>
      </c>
      <c r="O5" s="10">
        <v>10.5164301783639</v>
      </c>
      <c r="P5" s="4" t="s">
        <v>34</v>
      </c>
      <c r="Q5" s="4" t="s">
        <v>35</v>
      </c>
    </row>
    <row r="6" ht="15.75" customHeight="1">
      <c r="A6" s="1" t="s">
        <v>5</v>
      </c>
      <c r="B6" s="4" t="s">
        <v>49</v>
      </c>
      <c r="C6" s="1" t="s">
        <v>57</v>
      </c>
      <c r="D6" s="1" t="s">
        <v>58</v>
      </c>
      <c r="E6" s="10">
        <v>11.4682373556444</v>
      </c>
      <c r="F6" s="10">
        <v>12.4201463520581</v>
      </c>
      <c r="G6" s="10">
        <v>12.4877162071776</v>
      </c>
      <c r="H6" s="10">
        <v>12.7807373711523</v>
      </c>
      <c r="I6" s="10">
        <v>14.8036798320572</v>
      </c>
      <c r="J6" s="10">
        <v>14.0331718104535</v>
      </c>
      <c r="K6" s="10">
        <v>14.0216292708219</v>
      </c>
      <c r="L6" s="10">
        <v>14.0332567678371</v>
      </c>
      <c r="M6" s="10">
        <v>13.9963184055967</v>
      </c>
      <c r="N6" s="10">
        <v>14.2840206789376</v>
      </c>
      <c r="O6" s="10">
        <v>12.440921236494</v>
      </c>
      <c r="P6" s="4" t="s">
        <v>34</v>
      </c>
      <c r="Q6" s="4" t="s">
        <v>35</v>
      </c>
    </row>
    <row r="7" ht="15.75" customHeight="1">
      <c r="A7" s="1" t="s">
        <v>5</v>
      </c>
      <c r="B7" s="1" t="s">
        <v>68</v>
      </c>
      <c r="C7" s="1" t="s">
        <v>57</v>
      </c>
      <c r="D7" s="1" t="s">
        <v>58</v>
      </c>
      <c r="E7" s="10">
        <v>11.1896421088867</v>
      </c>
      <c r="F7" s="10">
        <v>11.0377781042437</v>
      </c>
      <c r="G7" s="10">
        <v>11.3848754358654</v>
      </c>
      <c r="H7" s="10">
        <v>11.5510475645947</v>
      </c>
      <c r="I7" s="10">
        <v>11.2802666879608</v>
      </c>
      <c r="J7" s="10">
        <v>11.4389134624407</v>
      </c>
      <c r="K7" s="10">
        <v>11.2700221115318</v>
      </c>
      <c r="L7" s="10">
        <v>11.1138494268055</v>
      </c>
      <c r="M7" s="10">
        <v>11.0682969814508</v>
      </c>
      <c r="N7" s="10">
        <v>10.9967848825728</v>
      </c>
      <c r="O7" s="10">
        <v>11.1428522339542</v>
      </c>
      <c r="P7" s="4" t="s">
        <v>34</v>
      </c>
      <c r="Q7" s="4" t="s">
        <v>35</v>
      </c>
    </row>
    <row r="8" ht="15.75" customHeight="1">
      <c r="A8" s="1" t="s">
        <v>5</v>
      </c>
      <c r="B8" s="4" t="s">
        <v>69</v>
      </c>
      <c r="C8" s="1" t="s">
        <v>57</v>
      </c>
      <c r="D8" s="1" t="s">
        <v>58</v>
      </c>
      <c r="E8" s="10">
        <v>2.17076491676735</v>
      </c>
      <c r="F8" s="10">
        <v>2.13532458930947</v>
      </c>
      <c r="G8" s="10">
        <v>2.11976341624478</v>
      </c>
      <c r="H8" s="10">
        <v>2.1146510376145</v>
      </c>
      <c r="I8" s="10">
        <v>2.06341029551657</v>
      </c>
      <c r="J8" s="10">
        <v>2.1183481200468</v>
      </c>
      <c r="K8" s="10">
        <v>2.18365736850491</v>
      </c>
      <c r="L8" s="10">
        <v>2.22917540458745</v>
      </c>
      <c r="M8" s="10">
        <v>2.24286130429172</v>
      </c>
      <c r="N8" s="10">
        <v>2.20803523006653</v>
      </c>
      <c r="O8" s="10">
        <v>2.16404211827204</v>
      </c>
      <c r="P8" s="4" t="s">
        <v>34</v>
      </c>
      <c r="Q8" s="4" t="s">
        <v>35</v>
      </c>
    </row>
    <row r="9" ht="15.75" customHeight="1">
      <c r="A9" s="1" t="s">
        <v>5</v>
      </c>
      <c r="B9" s="4" t="s">
        <v>71</v>
      </c>
      <c r="C9" s="1" t="s">
        <v>57</v>
      </c>
      <c r="D9" s="1" t="s">
        <v>58</v>
      </c>
      <c r="E9" s="10">
        <v>2.03769857893629</v>
      </c>
      <c r="F9" s="10">
        <v>2.07540474435903</v>
      </c>
      <c r="G9" s="10">
        <v>2.14377104872922</v>
      </c>
      <c r="H9" s="10">
        <v>2.34434545254864</v>
      </c>
      <c r="I9" s="10">
        <v>2.41175112487517</v>
      </c>
      <c r="J9" s="10">
        <v>2.5859036417093</v>
      </c>
      <c r="K9" s="10">
        <v>2.6686330677528</v>
      </c>
      <c r="L9" s="10">
        <v>2.74083751281501</v>
      </c>
      <c r="M9" s="10">
        <v>2.81500974230413</v>
      </c>
      <c r="N9" s="10">
        <v>2.91699711908457</v>
      </c>
      <c r="O9" s="10">
        <v>2.56828588852987</v>
      </c>
      <c r="P9" s="4" t="s">
        <v>34</v>
      </c>
      <c r="Q9" s="4" t="s">
        <v>35</v>
      </c>
    </row>
    <row r="10" ht="15.75" customHeight="1">
      <c r="A10" s="1" t="s">
        <v>5</v>
      </c>
      <c r="B10" s="4" t="s">
        <v>72</v>
      </c>
      <c r="C10" s="1" t="s">
        <v>57</v>
      </c>
      <c r="D10" s="1" t="s">
        <v>58</v>
      </c>
      <c r="E10" s="10">
        <v>10.290441453192</v>
      </c>
      <c r="F10" s="10">
        <v>10.0922250198618</v>
      </c>
      <c r="G10" s="10">
        <v>7.63837028812163</v>
      </c>
      <c r="H10" s="10">
        <v>9.97716146719387</v>
      </c>
      <c r="I10" s="10">
        <v>9.77678362750568</v>
      </c>
      <c r="J10" s="10">
        <v>9.86223003716342</v>
      </c>
      <c r="K10" s="10">
        <v>9.82844038038705</v>
      </c>
      <c r="L10" s="10">
        <v>9.67544168082338</v>
      </c>
      <c r="M10" s="10">
        <v>9.53726462102923</v>
      </c>
      <c r="N10" s="10">
        <v>9.26903838866341</v>
      </c>
      <c r="O10" s="10">
        <v>9.73512855431726</v>
      </c>
      <c r="P10" s="4" t="s">
        <v>34</v>
      </c>
      <c r="Q10" s="4" t="s">
        <v>35</v>
      </c>
    </row>
    <row r="11" ht="15.75" customHeight="1">
      <c r="A11" s="1" t="s">
        <v>5</v>
      </c>
      <c r="B11" s="4" t="s">
        <v>73</v>
      </c>
      <c r="C11" s="1" t="s">
        <v>57</v>
      </c>
      <c r="D11" s="1" t="s">
        <v>58</v>
      </c>
      <c r="E11" s="10">
        <v>8.93694589055816</v>
      </c>
      <c r="F11" s="10">
        <v>8.80891419498094</v>
      </c>
      <c r="G11" s="10">
        <v>8.73493400518938</v>
      </c>
      <c r="H11" s="10">
        <v>8.6461514134184</v>
      </c>
      <c r="I11" s="10">
        <v>8.47262689603158</v>
      </c>
      <c r="J11" s="10">
        <v>8.65488155355669</v>
      </c>
      <c r="K11" s="10">
        <v>8.97590499862891</v>
      </c>
      <c r="L11" s="10">
        <v>9.05753283683146</v>
      </c>
      <c r="M11" s="10">
        <v>8.84478935339356</v>
      </c>
      <c r="N11" s="10">
        <v>8.83745969628014</v>
      </c>
      <c r="O11" s="10">
        <v>9.03030748851396</v>
      </c>
      <c r="P11" s="4" t="s">
        <v>34</v>
      </c>
      <c r="Q11" s="4" t="s">
        <v>35</v>
      </c>
    </row>
    <row r="12" ht="15.75" customHeight="1">
      <c r="A12" s="1" t="s">
        <v>5</v>
      </c>
      <c r="B12" s="4" t="s">
        <v>74</v>
      </c>
      <c r="C12" s="1" t="s">
        <v>57</v>
      </c>
      <c r="D12" s="1" t="s">
        <v>58</v>
      </c>
      <c r="E12" s="10">
        <v>8.78976522819691</v>
      </c>
      <c r="F12" s="10">
        <v>8.44742030525549</v>
      </c>
      <c r="G12" s="10">
        <v>8.49541542840867</v>
      </c>
      <c r="H12" s="10">
        <v>8.63358917425092</v>
      </c>
      <c r="I12" s="10">
        <v>8.51371900393604</v>
      </c>
      <c r="J12" s="10">
        <v>8.5787135227869</v>
      </c>
      <c r="K12" s="10">
        <v>8.70194783168545</v>
      </c>
      <c r="L12" s="10">
        <v>8.71299379285596</v>
      </c>
      <c r="M12" s="10">
        <v>9.096816324735</v>
      </c>
      <c r="N12" s="10">
        <v>9.07418185382101</v>
      </c>
      <c r="O12" s="10">
        <v>9.7284871867341</v>
      </c>
      <c r="P12" s="4" t="s">
        <v>34</v>
      </c>
      <c r="Q12" s="4" t="s">
        <v>35</v>
      </c>
    </row>
    <row r="13" ht="15.75" customHeight="1">
      <c r="A13" s="1" t="s">
        <v>5</v>
      </c>
      <c r="B13" s="4" t="s">
        <v>75</v>
      </c>
      <c r="C13" s="1" t="s">
        <v>57</v>
      </c>
      <c r="D13" s="1" t="s">
        <v>58</v>
      </c>
      <c r="E13" s="10">
        <v>16.7976924209736</v>
      </c>
      <c r="F13" s="10">
        <v>16.5729791454151</v>
      </c>
      <c r="G13" s="10">
        <v>16.3306877157892</v>
      </c>
      <c r="H13" s="10">
        <v>16.2024431376396</v>
      </c>
      <c r="I13" s="10">
        <v>15.7917483063852</v>
      </c>
      <c r="J13" s="10">
        <v>16.1288098012137</v>
      </c>
      <c r="K13" s="10">
        <v>16.0461373403009</v>
      </c>
      <c r="L13" s="10">
        <v>16.0335307240692</v>
      </c>
      <c r="M13" s="10">
        <v>16.0277866491223</v>
      </c>
      <c r="N13" s="10">
        <v>16.1558537532169</v>
      </c>
      <c r="O13" s="10">
        <v>16.2631506946519</v>
      </c>
      <c r="P13" s="4" t="s">
        <v>34</v>
      </c>
      <c r="Q13" s="4" t="s">
        <v>35</v>
      </c>
    </row>
    <row r="14" ht="15.75" customHeight="1">
      <c r="A14" s="1" t="s">
        <v>5</v>
      </c>
      <c r="B14" s="4" t="s">
        <v>76</v>
      </c>
      <c r="C14" s="1" t="s">
        <v>28</v>
      </c>
      <c r="D14" s="1" t="s">
        <v>77</v>
      </c>
      <c r="E14" s="10">
        <v>16418.5304</v>
      </c>
      <c r="F14" s="10">
        <v>21670.3942</v>
      </c>
      <c r="G14" s="10">
        <v>28259.3718</v>
      </c>
      <c r="H14" s="10">
        <v>32017.6565</v>
      </c>
      <c r="I14" s="10">
        <v>37986.51392</v>
      </c>
      <c r="J14" s="10">
        <v>38468.52661</v>
      </c>
      <c r="K14" s="10">
        <v>40918.82412</v>
      </c>
      <c r="L14" s="10">
        <v>53104.22105</v>
      </c>
      <c r="M14" s="10">
        <v>64344.08306</v>
      </c>
      <c r="N14" s="10">
        <v>77118.6073</v>
      </c>
      <c r="O14" s="10">
        <v>53736.05036</v>
      </c>
      <c r="P14" s="4" t="s">
        <v>34</v>
      </c>
      <c r="Q14" s="4" t="s">
        <v>35</v>
      </c>
    </row>
    <row r="15" ht="15.75" customHeight="1">
      <c r="A15" s="1" t="s">
        <v>5</v>
      </c>
      <c r="B15" s="4" t="s">
        <v>78</v>
      </c>
      <c r="C15" s="1" t="s">
        <v>28</v>
      </c>
      <c r="D15" s="4" t="s">
        <v>77</v>
      </c>
      <c r="E15" s="10">
        <v>2582.2374</v>
      </c>
      <c r="F15" s="10">
        <v>3315.5405</v>
      </c>
      <c r="G15" s="10">
        <v>4428.1666</v>
      </c>
      <c r="H15" s="10">
        <v>5003.5429</v>
      </c>
      <c r="I15" s="10">
        <v>7024.8008</v>
      </c>
      <c r="J15" s="10">
        <v>5475.7931</v>
      </c>
      <c r="K15" s="10">
        <v>7170.6754</v>
      </c>
      <c r="L15" s="10">
        <v>9237.8989</v>
      </c>
      <c r="M15" s="10">
        <v>12259.8119</v>
      </c>
      <c r="N15" s="10">
        <v>12761.1132</v>
      </c>
      <c r="O15" s="10">
        <v>13507.6296</v>
      </c>
      <c r="P15" s="4" t="s">
        <v>34</v>
      </c>
      <c r="Q15" s="4" t="s">
        <v>35</v>
      </c>
    </row>
    <row r="16" ht="15.75" customHeight="1">
      <c r="A16" s="1" t="s">
        <v>5</v>
      </c>
      <c r="B16" s="4" t="s">
        <v>79</v>
      </c>
      <c r="C16" s="1" t="s">
        <v>28</v>
      </c>
      <c r="D16" s="4" t="s">
        <v>77</v>
      </c>
      <c r="E16" s="10">
        <v>1123.0</v>
      </c>
      <c r="F16" s="10">
        <v>1714.0</v>
      </c>
      <c r="G16" s="10">
        <v>3178.0</v>
      </c>
      <c r="H16" s="10">
        <v>5319.0</v>
      </c>
      <c r="I16" s="10">
        <v>7722.0</v>
      </c>
      <c r="J16" s="10">
        <v>8580.0</v>
      </c>
      <c r="K16" s="10">
        <v>9730.0</v>
      </c>
      <c r="L16" s="10">
        <v>12019.0</v>
      </c>
      <c r="M16" s="10">
        <v>13927.0</v>
      </c>
      <c r="N16" s="10">
        <v>14430.0</v>
      </c>
      <c r="O16" s="10">
        <v>15123.0</v>
      </c>
      <c r="P16" s="4" t="s">
        <v>34</v>
      </c>
      <c r="Q16" s="4" t="s">
        <v>35</v>
      </c>
    </row>
    <row r="17" ht="15.75" customHeight="1">
      <c r="A17" s="1" t="s">
        <v>5</v>
      </c>
      <c r="B17" s="4" t="s">
        <v>80</v>
      </c>
      <c r="C17" s="1" t="s">
        <v>28</v>
      </c>
      <c r="D17" s="4" t="s">
        <v>77</v>
      </c>
      <c r="E17" s="10">
        <v>62.63</v>
      </c>
      <c r="F17" s="13">
        <v>241.62</v>
      </c>
      <c r="G17" s="10">
        <v>277.7634</v>
      </c>
      <c r="H17" s="10">
        <v>363.2942</v>
      </c>
      <c r="I17" s="10">
        <v>509.3356</v>
      </c>
      <c r="J17" s="10">
        <v>420.04</v>
      </c>
      <c r="K17" s="10">
        <v>650.8032</v>
      </c>
      <c r="L17" s="10">
        <v>858.6663</v>
      </c>
      <c r="M17" s="10">
        <v>1059.9653</v>
      </c>
      <c r="N17" s="10">
        <v>1749.6126</v>
      </c>
      <c r="O17" s="10">
        <v>647.8493</v>
      </c>
      <c r="P17" s="4" t="s">
        <v>34</v>
      </c>
      <c r="Q17" s="4" t="s">
        <v>35</v>
      </c>
    </row>
    <row r="18" ht="15.75" customHeight="1">
      <c r="A18" s="1" t="s">
        <v>5</v>
      </c>
      <c r="B18" s="4" t="s">
        <v>81</v>
      </c>
      <c r="C18" s="1" t="s">
        <v>28</v>
      </c>
      <c r="D18" s="4" t="s">
        <v>77</v>
      </c>
      <c r="E18" s="10"/>
      <c r="F18" s="10"/>
      <c r="G18" s="10">
        <v>390.0</v>
      </c>
      <c r="H18" s="10">
        <v>486.0</v>
      </c>
      <c r="I18" s="10">
        <v>859.0</v>
      </c>
      <c r="J18" s="10">
        <v>420.0</v>
      </c>
      <c r="K18" s="10">
        <v>530.0</v>
      </c>
      <c r="L18" s="10">
        <v>622.0</v>
      </c>
      <c r="M18" s="10">
        <v>1166.0</v>
      </c>
      <c r="N18" s="10">
        <v>1550.0</v>
      </c>
      <c r="O18" s="10"/>
      <c r="P18" s="4" t="s">
        <v>34</v>
      </c>
      <c r="Q18" s="4" t="s">
        <v>84</v>
      </c>
    </row>
    <row r="19" ht="15.75" customHeight="1">
      <c r="A19" s="1" t="s">
        <v>5</v>
      </c>
      <c r="B19" s="4" t="s">
        <v>85</v>
      </c>
      <c r="C19" s="4" t="s">
        <v>86</v>
      </c>
      <c r="D19" s="1" t="s">
        <v>87</v>
      </c>
      <c r="E19" s="10">
        <v>32.3</v>
      </c>
      <c r="F19" s="10"/>
      <c r="G19" s="10"/>
      <c r="H19" s="10">
        <v>33.2</v>
      </c>
      <c r="I19" s="10"/>
      <c r="J19" s="10">
        <v>30.2</v>
      </c>
      <c r="K19" s="10"/>
      <c r="L19" s="10">
        <v>29.6</v>
      </c>
      <c r="M19" s="10"/>
      <c r="N19" s="10"/>
      <c r="O19" s="10"/>
      <c r="P19" s="4" t="s">
        <v>34</v>
      </c>
      <c r="Q19" s="4" t="s">
        <v>88</v>
      </c>
    </row>
    <row r="20" ht="15.75" customHeight="1">
      <c r="A20" s="1" t="s">
        <v>5</v>
      </c>
      <c r="B20" s="4" t="s">
        <v>49</v>
      </c>
      <c r="C20" s="4" t="s">
        <v>86</v>
      </c>
      <c r="D20" s="1" t="s">
        <v>87</v>
      </c>
      <c r="E20" s="10">
        <v>2.3</v>
      </c>
      <c r="F20" s="10"/>
      <c r="G20" s="10"/>
      <c r="H20" s="10">
        <v>1.6</v>
      </c>
      <c r="I20" s="10"/>
      <c r="J20" s="10">
        <v>1.0</v>
      </c>
      <c r="K20" s="10"/>
      <c r="L20" s="10">
        <v>2.0</v>
      </c>
      <c r="M20" s="10"/>
      <c r="N20" s="10"/>
      <c r="O20" s="10"/>
      <c r="P20" s="4" t="s">
        <v>34</v>
      </c>
      <c r="Q20" s="4" t="s">
        <v>88</v>
      </c>
    </row>
    <row r="21" ht="15.75" customHeight="1">
      <c r="A21" s="1" t="s">
        <v>5</v>
      </c>
      <c r="B21" s="4" t="s">
        <v>91</v>
      </c>
      <c r="C21" s="4" t="s">
        <v>86</v>
      </c>
      <c r="D21" s="1" t="s">
        <v>87</v>
      </c>
      <c r="E21" s="10">
        <v>11.8</v>
      </c>
      <c r="F21" s="10"/>
      <c r="G21" s="10"/>
      <c r="H21" s="10">
        <v>11.4</v>
      </c>
      <c r="I21" s="10"/>
      <c r="J21" s="10">
        <v>11.7</v>
      </c>
      <c r="K21" s="10"/>
      <c r="L21" s="10">
        <v>10.7</v>
      </c>
      <c r="M21" s="10"/>
      <c r="N21" s="10"/>
      <c r="O21" s="10"/>
      <c r="P21" s="4" t="s">
        <v>34</v>
      </c>
      <c r="Q21" s="4" t="s">
        <v>88</v>
      </c>
    </row>
    <row r="22" ht="15.75" customHeight="1">
      <c r="A22" s="1" t="s">
        <v>5</v>
      </c>
      <c r="B22" s="4" t="s">
        <v>69</v>
      </c>
      <c r="C22" s="4" t="s">
        <v>86</v>
      </c>
      <c r="D22" s="1" t="s">
        <v>87</v>
      </c>
      <c r="E22" s="10">
        <v>0.4</v>
      </c>
      <c r="F22" s="10"/>
      <c r="G22" s="10"/>
      <c r="H22" s="10">
        <v>0.3</v>
      </c>
      <c r="I22" s="10"/>
      <c r="J22" s="10">
        <v>0.2</v>
      </c>
      <c r="K22" s="10"/>
      <c r="L22" s="10">
        <v>0.3</v>
      </c>
      <c r="M22" s="10"/>
      <c r="N22" s="10"/>
      <c r="O22" s="10"/>
      <c r="P22" s="4" t="s">
        <v>34</v>
      </c>
      <c r="Q22" s="4" t="s">
        <v>88</v>
      </c>
    </row>
    <row r="23" ht="15.75" customHeight="1">
      <c r="A23" s="1" t="s">
        <v>5</v>
      </c>
      <c r="B23" s="4" t="s">
        <v>71</v>
      </c>
      <c r="C23" s="4" t="s">
        <v>86</v>
      </c>
      <c r="D23" s="1" t="s">
        <v>87</v>
      </c>
      <c r="E23" s="10">
        <v>7.3</v>
      </c>
      <c r="F23" s="10"/>
      <c r="G23" s="10"/>
      <c r="H23" s="10">
        <v>7.1</v>
      </c>
      <c r="I23" s="10"/>
      <c r="J23" s="10">
        <v>7.7</v>
      </c>
      <c r="K23" s="10"/>
      <c r="L23" s="10">
        <v>7.8</v>
      </c>
      <c r="M23" s="10"/>
      <c r="N23" s="10"/>
      <c r="O23" s="10"/>
      <c r="P23" s="4" t="s">
        <v>34</v>
      </c>
      <c r="Q23" s="4" t="s">
        <v>88</v>
      </c>
    </row>
    <row r="24" ht="15.75" customHeight="1">
      <c r="A24" s="1" t="s">
        <v>5</v>
      </c>
      <c r="B24" s="4" t="s">
        <v>72</v>
      </c>
      <c r="C24" s="4" t="s">
        <v>86</v>
      </c>
      <c r="D24" s="1" t="s">
        <v>87</v>
      </c>
      <c r="E24" s="10">
        <v>22.3</v>
      </c>
      <c r="F24" s="10"/>
      <c r="G24" s="10"/>
      <c r="H24" s="10">
        <v>18.2</v>
      </c>
      <c r="I24" s="10"/>
      <c r="J24" s="10">
        <v>20.4</v>
      </c>
      <c r="K24" s="10"/>
      <c r="L24" s="10">
        <v>21.5</v>
      </c>
      <c r="M24" s="10"/>
      <c r="N24" s="10"/>
      <c r="O24" s="10"/>
      <c r="P24" s="4" t="s">
        <v>34</v>
      </c>
      <c r="Q24" s="4" t="s">
        <v>88</v>
      </c>
    </row>
    <row r="25" ht="15.75" customHeight="1">
      <c r="A25" s="1" t="s">
        <v>5</v>
      </c>
      <c r="B25" s="4" t="s">
        <v>73</v>
      </c>
      <c r="C25" s="4" t="s">
        <v>86</v>
      </c>
      <c r="D25" s="1" t="s">
        <v>87</v>
      </c>
      <c r="E25" s="10">
        <v>5.3</v>
      </c>
      <c r="F25" s="10"/>
      <c r="G25" s="10"/>
      <c r="H25" s="10">
        <v>6.2</v>
      </c>
      <c r="I25" s="10"/>
      <c r="J25" s="10">
        <v>6.8</v>
      </c>
      <c r="K25" s="10"/>
      <c r="L25" s="10">
        <v>7.2</v>
      </c>
      <c r="M25" s="10"/>
      <c r="N25" s="10"/>
      <c r="O25" s="10"/>
      <c r="P25" s="4" t="s">
        <v>34</v>
      </c>
      <c r="Q25" s="4" t="s">
        <v>88</v>
      </c>
    </row>
    <row r="26" ht="15.75" customHeight="1">
      <c r="A26" s="1" t="s">
        <v>5</v>
      </c>
      <c r="B26" s="4" t="s">
        <v>74</v>
      </c>
      <c r="C26" s="4" t="s">
        <v>86</v>
      </c>
      <c r="D26" s="1" t="s">
        <v>87</v>
      </c>
      <c r="E26" s="10">
        <v>2.8</v>
      </c>
      <c r="F26" s="10"/>
      <c r="G26" s="10"/>
      <c r="H26" s="10">
        <v>3.8</v>
      </c>
      <c r="I26" s="10"/>
      <c r="J26" s="10">
        <v>4.2</v>
      </c>
      <c r="K26" s="10"/>
      <c r="L26" s="10">
        <v>4.1</v>
      </c>
      <c r="M26" s="10"/>
      <c r="N26" s="10"/>
      <c r="O26" s="10"/>
      <c r="P26" s="4" t="s">
        <v>34</v>
      </c>
      <c r="Q26" s="4" t="s">
        <v>88</v>
      </c>
    </row>
    <row r="27" ht="15.75" customHeight="1">
      <c r="A27" s="1" t="s">
        <v>5</v>
      </c>
      <c r="B27" s="4" t="s">
        <v>118</v>
      </c>
      <c r="C27" s="4" t="s">
        <v>86</v>
      </c>
      <c r="D27" s="1" t="s">
        <v>87</v>
      </c>
      <c r="E27" s="10">
        <v>15.6</v>
      </c>
      <c r="F27" s="10"/>
      <c r="G27" s="10"/>
      <c r="H27" s="10">
        <v>18.2</v>
      </c>
      <c r="I27" s="10"/>
      <c r="J27" s="10">
        <v>17.6</v>
      </c>
      <c r="K27" s="10"/>
      <c r="L27" s="10">
        <v>16.5</v>
      </c>
      <c r="M27" s="10"/>
      <c r="N27" s="10"/>
      <c r="O27" s="10"/>
      <c r="P27" s="4" t="s">
        <v>34</v>
      </c>
      <c r="Q27" s="4" t="s">
        <v>88</v>
      </c>
    </row>
    <row r="28" ht="15.75" customHeight="1">
      <c r="A28" s="1" t="s">
        <v>5</v>
      </c>
      <c r="B28" s="4" t="s">
        <v>124</v>
      </c>
      <c r="C28" s="4" t="s">
        <v>86</v>
      </c>
      <c r="D28" s="1" t="s">
        <v>87</v>
      </c>
      <c r="E28" s="10">
        <v>0.0</v>
      </c>
      <c r="F28" s="10"/>
      <c r="G28" s="10"/>
      <c r="H28" s="10">
        <v>0.0</v>
      </c>
      <c r="I28" s="10"/>
      <c r="J28" s="10">
        <v>0.1</v>
      </c>
      <c r="K28" s="10"/>
      <c r="L28" s="10">
        <v>0.1</v>
      </c>
      <c r="M28" s="10"/>
      <c r="N28" s="10"/>
      <c r="O28" s="10"/>
      <c r="P28" s="4" t="s">
        <v>34</v>
      </c>
      <c r="Q28" s="4" t="s">
        <v>88</v>
      </c>
    </row>
    <row r="29" ht="15.75" customHeight="1">
      <c r="A29" s="1" t="s">
        <v>6</v>
      </c>
      <c r="B29" s="4" t="s">
        <v>27</v>
      </c>
      <c r="C29" s="1" t="s">
        <v>28</v>
      </c>
      <c r="D29" s="1" t="s">
        <v>29</v>
      </c>
      <c r="E29" s="10">
        <v>42727.0</v>
      </c>
      <c r="F29" s="10">
        <v>43286.0</v>
      </c>
      <c r="G29" s="10">
        <v>43834.0</v>
      </c>
      <c r="H29" s="10">
        <v>44372.0</v>
      </c>
      <c r="I29" s="10">
        <v>44900.0</v>
      </c>
      <c r="J29" s="10">
        <v>45416.0</v>
      </c>
      <c r="K29" s="10">
        <v>45918.0</v>
      </c>
      <c r="L29" s="10">
        <v>46406.0</v>
      </c>
      <c r="M29" s="10">
        <v>46882.0</v>
      </c>
      <c r="N29" s="10">
        <v>47344.0</v>
      </c>
      <c r="O29" s="10">
        <v>47793.0</v>
      </c>
      <c r="P29" s="4" t="s">
        <v>34</v>
      </c>
      <c r="Q29" s="4" t="s">
        <v>35</v>
      </c>
      <c r="R29" s="4" t="s">
        <v>37</v>
      </c>
    </row>
    <row r="30" ht="12.75" customHeight="1">
      <c r="A30" s="1" t="s">
        <v>6</v>
      </c>
      <c r="B30" s="4" t="s">
        <v>38</v>
      </c>
      <c r="C30" s="1" t="s">
        <v>28</v>
      </c>
      <c r="D30" s="1" t="s">
        <v>40</v>
      </c>
      <c r="E30" s="1">
        <v>219601.2</v>
      </c>
      <c r="F30" s="1">
        <v>229936.9</v>
      </c>
      <c r="G30" s="1">
        <v>245336.9</v>
      </c>
      <c r="H30" s="1">
        <v>262266.6</v>
      </c>
      <c r="I30" s="1">
        <v>271568.7</v>
      </c>
      <c r="J30" s="1">
        <v>276053.8</v>
      </c>
      <c r="K30" s="1">
        <v>287018.1</v>
      </c>
      <c r="L30" s="1">
        <v>305931.2</v>
      </c>
      <c r="M30" s="1">
        <v>318302.9</v>
      </c>
      <c r="N30" s="1">
        <v>334015.3</v>
      </c>
      <c r="O30" s="1">
        <v>349221.3</v>
      </c>
      <c r="P30" s="4" t="s">
        <v>34</v>
      </c>
      <c r="Q30" s="4" t="s">
        <v>35</v>
      </c>
      <c r="R30" s="4" t="s">
        <v>46</v>
      </c>
    </row>
    <row r="31" ht="12.75" customHeight="1">
      <c r="A31" s="1" t="s">
        <v>6</v>
      </c>
      <c r="B31" s="4" t="s">
        <v>48</v>
      </c>
      <c r="C31" s="1" t="s">
        <v>28</v>
      </c>
      <c r="D31" s="1" t="s">
        <v>50</v>
      </c>
      <c r="E31" s="4">
        <v>5.3</v>
      </c>
      <c r="F31" s="4">
        <v>4.7</v>
      </c>
      <c r="G31" s="4">
        <v>6.7</v>
      </c>
      <c r="H31" s="4">
        <v>6.9</v>
      </c>
      <c r="I31" s="4">
        <v>3.5</v>
      </c>
      <c r="J31" s="4">
        <v>1.7</v>
      </c>
      <c r="K31" s="4">
        <v>4.0</v>
      </c>
      <c r="L31" s="4">
        <v>6.6</v>
      </c>
      <c r="M31" s="4">
        <v>4.0</v>
      </c>
      <c r="N31" s="4">
        <v>4.9</v>
      </c>
      <c r="O31" s="4">
        <v>4.6</v>
      </c>
      <c r="P31" s="4" t="s">
        <v>34</v>
      </c>
      <c r="Q31" s="4" t="s">
        <v>35</v>
      </c>
      <c r="R31" s="4" t="s">
        <v>46</v>
      </c>
    </row>
    <row r="32" ht="12.75" customHeight="1">
      <c r="A32" s="1" t="s">
        <v>6</v>
      </c>
      <c r="B32" s="4" t="s">
        <v>56</v>
      </c>
      <c r="C32" s="1" t="s">
        <v>57</v>
      </c>
      <c r="D32" s="1" t="s">
        <v>58</v>
      </c>
      <c r="E32" s="16">
        <v>7.83591657318686</v>
      </c>
      <c r="F32" s="16">
        <v>7.69420785178644</v>
      </c>
      <c r="G32" s="16">
        <v>7.38219209265149</v>
      </c>
      <c r="H32" s="16">
        <v>7.17570339765327</v>
      </c>
      <c r="I32" s="16">
        <v>6.90388297117727</v>
      </c>
      <c r="J32" s="16">
        <v>6.74732895352173</v>
      </c>
      <c r="K32" s="16">
        <v>6.50200761941115</v>
      </c>
      <c r="L32" s="16">
        <v>6.226578597383</v>
      </c>
      <c r="M32" s="16">
        <v>6.13473546324231</v>
      </c>
      <c r="N32" s="16">
        <v>6.23078930280762</v>
      </c>
      <c r="O32" s="16">
        <v>6.1533215973738</v>
      </c>
      <c r="P32" s="4" t="s">
        <v>154</v>
      </c>
      <c r="Q32" s="4" t="s">
        <v>155</v>
      </c>
    </row>
    <row r="33" ht="12.75" customHeight="1">
      <c r="A33" s="1" t="s">
        <v>6</v>
      </c>
      <c r="B33" s="4" t="s">
        <v>49</v>
      </c>
      <c r="C33" s="1" t="s">
        <v>57</v>
      </c>
      <c r="D33" s="1" t="s">
        <v>58</v>
      </c>
      <c r="E33" s="16">
        <v>7.59197443183907</v>
      </c>
      <c r="F33" s="16">
        <v>7.54479695954122</v>
      </c>
      <c r="G33" s="16">
        <v>7.24292800426395</v>
      </c>
      <c r="H33" s="16">
        <v>6.87659689164259</v>
      </c>
      <c r="I33" s="16">
        <v>7.26549055623019</v>
      </c>
      <c r="J33" s="16">
        <v>7.92906111913334</v>
      </c>
      <c r="K33" s="16">
        <v>8.43420366876849</v>
      </c>
      <c r="L33" s="16">
        <v>9.06066271577356</v>
      </c>
      <c r="M33" s="16">
        <v>9.16780435424419</v>
      </c>
      <c r="N33" s="16">
        <v>9.17822957251021</v>
      </c>
      <c r="O33" s="16">
        <v>8.69360305014903</v>
      </c>
      <c r="P33" s="4" t="s">
        <v>154</v>
      </c>
      <c r="Q33" s="4" t="s">
        <v>155</v>
      </c>
    </row>
    <row r="34" ht="12.75" customHeight="1">
      <c r="A34" s="1" t="s">
        <v>6</v>
      </c>
      <c r="B34" s="1" t="s">
        <v>68</v>
      </c>
      <c r="C34" s="1" t="s">
        <v>57</v>
      </c>
      <c r="D34" s="1" t="s">
        <v>58</v>
      </c>
      <c r="E34" s="16">
        <v>14.1942755026573</v>
      </c>
      <c r="F34" s="16">
        <v>14.1639603575099</v>
      </c>
      <c r="G34" s="16">
        <v>14.1779582272002</v>
      </c>
      <c r="H34" s="16">
        <v>14.2178140469581</v>
      </c>
      <c r="I34" s="16">
        <v>13.8151129311693</v>
      </c>
      <c r="J34" s="16">
        <v>13.026802192861</v>
      </c>
      <c r="K34" s="16">
        <v>12.759026946877</v>
      </c>
      <c r="L34" s="16">
        <v>12.5383707073173</v>
      </c>
      <c r="M34" s="16">
        <v>12.060822442292</v>
      </c>
      <c r="N34" s="16">
        <v>11.6047890228198</v>
      </c>
      <c r="O34" s="16">
        <v>11.1941960322769</v>
      </c>
      <c r="P34" s="4" t="s">
        <v>154</v>
      </c>
      <c r="Q34" s="4" t="s">
        <v>155</v>
      </c>
    </row>
    <row r="35" ht="12.75" customHeight="1">
      <c r="A35" s="1" t="s">
        <v>6</v>
      </c>
      <c r="B35" s="4" t="s">
        <v>69</v>
      </c>
      <c r="C35" s="1" t="s">
        <v>57</v>
      </c>
      <c r="D35" s="1" t="s">
        <v>58</v>
      </c>
      <c r="E35" s="16">
        <v>3.90426650530349</v>
      </c>
      <c r="F35" s="16">
        <v>3.88345063987486</v>
      </c>
      <c r="G35" s="16">
        <v>3.81279826883337</v>
      </c>
      <c r="H35" s="16">
        <v>3.71247183309031</v>
      </c>
      <c r="I35" s="16">
        <v>3.60305819210895</v>
      </c>
      <c r="J35" s="16">
        <v>3.61106251056859</v>
      </c>
      <c r="K35" s="16">
        <v>3.60747553787317</v>
      </c>
      <c r="L35" s="16">
        <v>3.48687372814901</v>
      </c>
      <c r="M35" s="16">
        <v>3.42829550423757</v>
      </c>
      <c r="N35" s="16">
        <v>3.36672855770445</v>
      </c>
      <c r="O35" s="16">
        <v>3.33351553002907</v>
      </c>
      <c r="P35" s="4" t="s">
        <v>154</v>
      </c>
      <c r="Q35" s="4" t="s">
        <v>155</v>
      </c>
    </row>
    <row r="36" ht="12.75" customHeight="1">
      <c r="A36" s="1" t="s">
        <v>6</v>
      </c>
      <c r="B36" s="4" t="s">
        <v>71</v>
      </c>
      <c r="C36" s="1" t="s">
        <v>57</v>
      </c>
      <c r="D36" s="1" t="s">
        <v>58</v>
      </c>
      <c r="E36" s="16">
        <v>6.3490470131315</v>
      </c>
      <c r="F36" s="16">
        <v>6.48062397335339</v>
      </c>
      <c r="G36" s="16">
        <v>6.81174314782826</v>
      </c>
      <c r="H36" s="16">
        <v>6.9034111040014</v>
      </c>
      <c r="I36" s="16">
        <v>7.25496865587192</v>
      </c>
      <c r="J36" s="16">
        <v>7.5137990564749</v>
      </c>
      <c r="K36" s="16">
        <v>7.21935535964648</v>
      </c>
      <c r="L36" s="16">
        <v>7.33107034497142</v>
      </c>
      <c r="M36" s="16">
        <v>7.46440690210173</v>
      </c>
      <c r="N36" s="16">
        <v>7.93287223911937</v>
      </c>
      <c r="O36" s="16">
        <v>8.39380873507735</v>
      </c>
      <c r="P36" s="4" t="s">
        <v>154</v>
      </c>
      <c r="Q36" s="4" t="s">
        <v>155</v>
      </c>
    </row>
    <row r="37" ht="12.75" customHeight="1">
      <c r="A37" s="1" t="s">
        <v>6</v>
      </c>
      <c r="B37" s="4" t="s">
        <v>72</v>
      </c>
      <c r="C37" s="1" t="s">
        <v>57</v>
      </c>
      <c r="D37" s="1" t="s">
        <v>58</v>
      </c>
      <c r="E37" s="16">
        <v>11.4214480615789</v>
      </c>
      <c r="F37" s="16">
        <v>11.457121333567</v>
      </c>
      <c r="G37" s="16">
        <v>11.585054825067</v>
      </c>
      <c r="H37" s="16">
        <v>11.7347377575761</v>
      </c>
      <c r="I37" s="16">
        <v>11.6882507686346</v>
      </c>
      <c r="J37" s="16">
        <v>11.4661727439695</v>
      </c>
      <c r="K37" s="16">
        <v>11.5997827219943</v>
      </c>
      <c r="L37" s="16">
        <v>11.6138723356513</v>
      </c>
      <c r="M37" s="16">
        <v>11.5980919231775</v>
      </c>
      <c r="N37" s="16">
        <v>11.5620974574837</v>
      </c>
      <c r="O37" s="16">
        <v>11.6361922673944</v>
      </c>
      <c r="P37" s="4" t="s">
        <v>154</v>
      </c>
      <c r="Q37" s="4" t="s">
        <v>155</v>
      </c>
    </row>
    <row r="38" ht="12.75" customHeight="1">
      <c r="A38" s="1" t="s">
        <v>6</v>
      </c>
      <c r="B38" s="4" t="s">
        <v>73</v>
      </c>
      <c r="C38" s="1" t="s">
        <v>57</v>
      </c>
      <c r="D38" s="1" t="s">
        <v>58</v>
      </c>
      <c r="E38" s="16">
        <v>5.72721179947493</v>
      </c>
      <c r="F38" s="16">
        <v>5.89701285935435</v>
      </c>
      <c r="G38" s="16">
        <v>6.12190444964925</v>
      </c>
      <c r="H38" s="16">
        <v>6.3533070427234</v>
      </c>
      <c r="I38" s="16">
        <v>6.41680332186627</v>
      </c>
      <c r="J38" s="16">
        <v>6.23027967298345</v>
      </c>
      <c r="K38" s="16">
        <v>6.36437374753177</v>
      </c>
      <c r="L38" s="16">
        <v>6.36797813787477</v>
      </c>
      <c r="M38" s="16">
        <v>6.35866591300539</v>
      </c>
      <c r="N38" s="16">
        <v>6.26515024238843</v>
      </c>
      <c r="O38" s="16">
        <v>6.28250876528783</v>
      </c>
      <c r="P38" s="4" t="s">
        <v>154</v>
      </c>
      <c r="Q38" s="4" t="s">
        <v>155</v>
      </c>
    </row>
    <row r="39" ht="12.75" customHeight="1">
      <c r="A39" s="1" t="s">
        <v>6</v>
      </c>
      <c r="B39" s="4" t="s">
        <v>74</v>
      </c>
      <c r="C39" s="1" t="s">
        <v>57</v>
      </c>
      <c r="D39" s="1" t="s">
        <v>58</v>
      </c>
      <c r="E39" s="16">
        <v>18.8949523937376</v>
      </c>
      <c r="F39" s="16">
        <v>18.9436865422079</v>
      </c>
      <c r="G39" s="16">
        <v>18.8981888077255</v>
      </c>
      <c r="H39" s="16">
        <v>18.8827846050164</v>
      </c>
      <c r="I39" s="16">
        <v>19.0611798685952</v>
      </c>
      <c r="J39" s="16">
        <v>19.3395417746939</v>
      </c>
      <c r="K39" s="16">
        <v>19.2775506309137</v>
      </c>
      <c r="L39" s="16">
        <v>19.2946689421277</v>
      </c>
      <c r="M39" s="16">
        <v>19.4825306399515</v>
      </c>
      <c r="N39" s="16">
        <v>19.4309966812293</v>
      </c>
      <c r="O39" s="16">
        <v>19.6817238811706</v>
      </c>
      <c r="P39" s="4" t="s">
        <v>154</v>
      </c>
      <c r="Q39" s="4" t="s">
        <v>155</v>
      </c>
    </row>
    <row r="40" ht="12.75" customHeight="1">
      <c r="A40" s="1" t="s">
        <v>6</v>
      </c>
      <c r="B40" s="4" t="s">
        <v>75</v>
      </c>
      <c r="C40" s="1" t="s">
        <v>57</v>
      </c>
      <c r="D40" s="1" t="s">
        <v>58</v>
      </c>
      <c r="E40" s="16">
        <v>16.4439252148496</v>
      </c>
      <c r="F40" s="16">
        <v>16.2531386526162</v>
      </c>
      <c r="G40" s="16">
        <v>15.8966297762005</v>
      </c>
      <c r="H40" s="16">
        <v>15.6180454721006</v>
      </c>
      <c r="I40" s="16">
        <v>15.4747771499506</v>
      </c>
      <c r="J40" s="16">
        <v>15.8891389465878</v>
      </c>
      <c r="K40" s="16">
        <v>15.833400621004</v>
      </c>
      <c r="L40" s="16">
        <v>15.3223682298494</v>
      </c>
      <c r="M40" s="16">
        <v>15.4060301662705</v>
      </c>
      <c r="N40" s="16">
        <v>15.5613274002278</v>
      </c>
      <c r="O40" s="16">
        <v>15.6789089252572</v>
      </c>
      <c r="P40" s="4" t="s">
        <v>154</v>
      </c>
      <c r="Q40" s="4" t="s">
        <v>155</v>
      </c>
    </row>
    <row r="41" ht="12.75" customHeight="1">
      <c r="A41" s="17" t="s">
        <v>6</v>
      </c>
      <c r="B41" s="19" t="s">
        <v>76</v>
      </c>
      <c r="C41" s="17" t="s">
        <v>28</v>
      </c>
      <c r="D41" s="17" t="s">
        <v>77</v>
      </c>
      <c r="E41" s="16">
        <v>20469.58691800313</v>
      </c>
      <c r="F41" s="16">
        <v>20469.58691800313</v>
      </c>
      <c r="G41" s="16">
        <v>20469.58691800313</v>
      </c>
      <c r="H41" s="16">
        <v>20469.58691800313</v>
      </c>
      <c r="I41" s="16">
        <v>20469.58691800313</v>
      </c>
      <c r="J41" s="16">
        <v>20469.58691800313</v>
      </c>
      <c r="K41" s="16">
        <v>20469.58691800313</v>
      </c>
      <c r="L41" s="16">
        <v>20469.58691800313</v>
      </c>
      <c r="M41" s="16">
        <v>20469.58691800313</v>
      </c>
      <c r="N41" s="16">
        <v>20469.58691800313</v>
      </c>
      <c r="O41" s="16">
        <v>20469.58691800313</v>
      </c>
      <c r="P41" s="20" t="s">
        <v>208</v>
      </c>
      <c r="Q41" s="21" t="s">
        <v>213</v>
      </c>
      <c r="R41" s="20" t="s">
        <v>215</v>
      </c>
      <c r="S41" s="20"/>
      <c r="T41" s="20"/>
      <c r="U41" s="20"/>
      <c r="V41" s="20"/>
      <c r="W41" s="20"/>
      <c r="X41" s="20"/>
      <c r="Y41" s="20"/>
      <c r="Z41" s="20"/>
    </row>
    <row r="42" ht="12.75" customHeight="1">
      <c r="A42" s="1" t="s">
        <v>6</v>
      </c>
      <c r="B42" s="23" t="s">
        <v>78</v>
      </c>
      <c r="C42" s="1" t="s">
        <v>28</v>
      </c>
      <c r="D42" s="4" t="s">
        <v>77</v>
      </c>
      <c r="E42" s="16">
        <v>16788.32783954</v>
      </c>
      <c r="F42" s="16">
        <v>21190.43873493</v>
      </c>
      <c r="G42" s="16">
        <v>24390.97510271</v>
      </c>
      <c r="H42" s="16">
        <v>29991.33199992</v>
      </c>
      <c r="I42" s="16">
        <v>37625.882065089994</v>
      </c>
      <c r="J42" s="16">
        <v>32846.326710189984</v>
      </c>
      <c r="K42" s="16">
        <v>39713.33640044008</v>
      </c>
      <c r="L42" s="16">
        <v>56914.93911033997</v>
      </c>
      <c r="M42" s="16">
        <v>60125.16591792995</v>
      </c>
      <c r="N42" s="16">
        <v>58823.66110712002</v>
      </c>
      <c r="O42" s="16">
        <v>54795.323732750265</v>
      </c>
      <c r="P42" s="4" t="s">
        <v>154</v>
      </c>
      <c r="Q42" s="14" t="str">
        <f>HYPERLINK("http://www.simco.gov.co/Portals/0/Otros/DOC_ESP.pdf","http://www.simco.gov.co/Portals/0/Otros/DOC_ESP.pdf")</f>
        <v>http://www.simco.gov.co/Portals/0/Otros/DOC_ESP.pdf</v>
      </c>
      <c r="R42" s="4" t="s">
        <v>230</v>
      </c>
    </row>
    <row r="43" ht="12.75" customHeight="1">
      <c r="A43" s="1" t="s">
        <v>6</v>
      </c>
      <c r="B43" s="24" t="s">
        <v>79</v>
      </c>
      <c r="C43" s="1" t="s">
        <v>28</v>
      </c>
      <c r="D43" s="4" t="s">
        <v>233</v>
      </c>
      <c r="E43" s="16">
        <v>13.536</v>
      </c>
      <c r="F43" s="16">
        <v>14.947</v>
      </c>
      <c r="G43" s="16">
        <v>15.435</v>
      </c>
      <c r="H43" s="16">
        <v>20.949</v>
      </c>
      <c r="I43" s="16">
        <v>24.03</v>
      </c>
      <c r="J43" s="16">
        <v>24.99</v>
      </c>
      <c r="K43" s="16">
        <v>28.08</v>
      </c>
      <c r="L43" s="16">
        <v>31.9</v>
      </c>
      <c r="M43" s="16">
        <v>37.0</v>
      </c>
      <c r="N43" s="16">
        <v>43.16</v>
      </c>
      <c r="O43" s="16">
        <v>46.81</v>
      </c>
      <c r="P43" s="4" t="s">
        <v>235</v>
      </c>
      <c r="Q43" s="14" t="str">
        <f>HYPERLINK("http://estadisticas.cepal.org/cepalstat/WEB_CEPALSTAT/estadisticasIndicadores.asp?idioma=e","http://estadisticas.cepal.org/cepalstat/WEB_CEPALSTAT/estadisticasIndicadores.asp?idioma=e")</f>
        <v>http://estadisticas.cepal.org/cepalstat/WEB_CEPALSTAT/estadisticasIndicadores.asp?idioma=e</v>
      </c>
      <c r="R43" s="4" t="s">
        <v>242</v>
      </c>
    </row>
    <row r="44" ht="12.75" customHeight="1">
      <c r="A44" s="1" t="s">
        <v>6</v>
      </c>
      <c r="B44" s="4" t="s">
        <v>80</v>
      </c>
      <c r="C44" s="1" t="s">
        <v>28</v>
      </c>
      <c r="D44" s="4" t="s">
        <v>77</v>
      </c>
      <c r="E44" s="25">
        <v>2873.2</v>
      </c>
      <c r="F44" s="25">
        <v>5590.0</v>
      </c>
      <c r="G44" s="25">
        <v>5557.7</v>
      </c>
      <c r="H44" s="25">
        <v>8136.0</v>
      </c>
      <c r="I44" s="25">
        <v>8110.4</v>
      </c>
      <c r="J44" s="25">
        <v>3789.3</v>
      </c>
      <c r="K44" s="16">
        <v>947.3</v>
      </c>
      <c r="L44" s="25">
        <v>6227.9</v>
      </c>
      <c r="M44" s="25">
        <v>15645.6</v>
      </c>
      <c r="N44" s="25">
        <v>8547.3</v>
      </c>
      <c r="O44" s="25">
        <v>12154.9</v>
      </c>
      <c r="P44" s="4" t="s">
        <v>34</v>
      </c>
      <c r="R44" s="4" t="s">
        <v>243</v>
      </c>
    </row>
    <row r="45" ht="12.75" customHeight="1">
      <c r="A45" s="1" t="s">
        <v>6</v>
      </c>
      <c r="B45" s="1" t="s">
        <v>244</v>
      </c>
      <c r="C45" s="1" t="s">
        <v>28</v>
      </c>
      <c r="D45" s="4" t="s">
        <v>77</v>
      </c>
      <c r="G45" s="1">
        <v>3797.0</v>
      </c>
      <c r="H45" s="1">
        <v>4452.0</v>
      </c>
      <c r="I45" s="1">
        <v>5176.0</v>
      </c>
      <c r="J45" s="1">
        <v>5672.0</v>
      </c>
      <c r="K45" s="1">
        <v>4976.0</v>
      </c>
      <c r="L45" s="1">
        <v>7336.0</v>
      </c>
      <c r="M45" s="1">
        <v>7970.0</v>
      </c>
      <c r="N45" s="1">
        <v>8385.0</v>
      </c>
      <c r="O45" s="1">
        <v>6618.0</v>
      </c>
      <c r="P45" s="4" t="s">
        <v>34</v>
      </c>
      <c r="Q45" s="4" t="s">
        <v>245</v>
      </c>
    </row>
    <row r="46" ht="12.75" customHeight="1">
      <c r="A46" s="1" t="s">
        <v>6</v>
      </c>
      <c r="B46" s="1" t="s">
        <v>246</v>
      </c>
      <c r="C46" s="1" t="s">
        <v>28</v>
      </c>
      <c r="D46" s="4" t="s">
        <v>77</v>
      </c>
      <c r="G46" s="4">
        <v>815.0</v>
      </c>
      <c r="H46" s="1">
        <v>1760.0</v>
      </c>
      <c r="I46" s="1">
        <v>1696.0</v>
      </c>
      <c r="J46" s="1">
        <v>1364.0</v>
      </c>
      <c r="K46" s="4">
        <v>210.0</v>
      </c>
      <c r="L46" s="1">
        <v>1214.0</v>
      </c>
      <c r="M46" s="1">
        <v>1985.0</v>
      </c>
      <c r="N46" s="1">
        <v>2590.0</v>
      </c>
      <c r="O46" s="1">
        <v>2928.0</v>
      </c>
      <c r="P46" s="4" t="s">
        <v>34</v>
      </c>
      <c r="Q46" s="4" t="s">
        <v>245</v>
      </c>
    </row>
    <row r="47" ht="12.75" customHeight="1">
      <c r="A47" s="1" t="s">
        <v>6</v>
      </c>
      <c r="B47" s="1" t="s">
        <v>248</v>
      </c>
      <c r="C47" s="1" t="s">
        <v>28</v>
      </c>
      <c r="D47" s="4" t="s">
        <v>77</v>
      </c>
      <c r="G47" s="1">
        <v>2138.0</v>
      </c>
      <c r="H47" s="1">
        <v>26673.0</v>
      </c>
      <c r="I47" s="1">
        <v>3693.0</v>
      </c>
      <c r="J47" s="1">
        <v>1000.0</v>
      </c>
      <c r="K47" s="1">
        <v>1244.0</v>
      </c>
      <c r="L47" s="1">
        <v>6098.0</v>
      </c>
      <c r="M47" s="1">
        <v>5084.0</v>
      </c>
      <c r="N47" s="1">
        <v>5224.0</v>
      </c>
      <c r="O47" s="1">
        <v>6508.0</v>
      </c>
      <c r="P47" s="4" t="s">
        <v>34</v>
      </c>
      <c r="Q47" s="4" t="s">
        <v>245</v>
      </c>
    </row>
    <row r="48" ht="12.75" customHeight="1">
      <c r="A48" s="1" t="s">
        <v>6</v>
      </c>
      <c r="B48" s="4" t="s">
        <v>85</v>
      </c>
      <c r="C48" s="4" t="s">
        <v>86</v>
      </c>
      <c r="D48" s="1" t="s">
        <v>87</v>
      </c>
      <c r="E48" s="4">
        <v>19.9</v>
      </c>
      <c r="F48" s="4">
        <v>20.3</v>
      </c>
      <c r="I48" s="4">
        <v>18.0</v>
      </c>
      <c r="J48" s="4">
        <v>18.3</v>
      </c>
      <c r="K48" s="4">
        <v>18.1</v>
      </c>
      <c r="L48" s="4">
        <v>17.7</v>
      </c>
      <c r="M48" s="4">
        <v>17.1</v>
      </c>
      <c r="N48" s="4">
        <v>16.5</v>
      </c>
      <c r="P48" s="4" t="s">
        <v>34</v>
      </c>
      <c r="Q48" s="4" t="s">
        <v>88</v>
      </c>
    </row>
    <row r="49" ht="12.75" customHeight="1">
      <c r="A49" s="1" t="s">
        <v>6</v>
      </c>
      <c r="B49" s="1" t="s">
        <v>252</v>
      </c>
      <c r="C49" s="4" t="s">
        <v>86</v>
      </c>
      <c r="D49" s="1" t="s">
        <v>87</v>
      </c>
      <c r="E49" s="4">
        <v>20.2</v>
      </c>
      <c r="F49" s="4">
        <v>20.1</v>
      </c>
      <c r="I49" s="4">
        <v>20.0</v>
      </c>
      <c r="J49" s="4">
        <v>19.9</v>
      </c>
      <c r="K49" s="4">
        <v>19.9</v>
      </c>
      <c r="L49" s="4">
        <v>20.6</v>
      </c>
      <c r="M49" s="4">
        <v>20.6</v>
      </c>
      <c r="N49" s="4">
        <v>19.5</v>
      </c>
      <c r="P49" s="4" t="s">
        <v>34</v>
      </c>
      <c r="Q49" s="4" t="s">
        <v>88</v>
      </c>
    </row>
    <row r="50" ht="12.75" customHeight="1">
      <c r="A50" s="1" t="s">
        <v>6</v>
      </c>
      <c r="B50" s="1" t="s">
        <v>253</v>
      </c>
      <c r="C50" s="4" t="s">
        <v>86</v>
      </c>
      <c r="D50" s="1" t="s">
        <v>87</v>
      </c>
      <c r="E50" s="4">
        <v>59.8</v>
      </c>
      <c r="F50" s="4">
        <v>59.5</v>
      </c>
      <c r="I50" s="4">
        <v>61.9</v>
      </c>
      <c r="J50" s="4">
        <v>61.7</v>
      </c>
      <c r="K50" s="4">
        <v>61.9</v>
      </c>
      <c r="L50" s="4">
        <v>61.7</v>
      </c>
      <c r="M50" s="4">
        <v>62.2</v>
      </c>
      <c r="N50" s="4">
        <v>64.0</v>
      </c>
      <c r="P50" s="4" t="s">
        <v>34</v>
      </c>
      <c r="Q50" s="4" t="s">
        <v>88</v>
      </c>
    </row>
    <row r="51" ht="12.75" customHeight="1">
      <c r="A51" s="1" t="s">
        <v>6</v>
      </c>
      <c r="B51" s="1" t="s">
        <v>49</v>
      </c>
      <c r="C51" s="4" t="s">
        <v>86</v>
      </c>
      <c r="D51" s="1" t="s">
        <v>87</v>
      </c>
      <c r="E51" s="4">
        <v>1.2</v>
      </c>
      <c r="F51" s="4">
        <v>1.0</v>
      </c>
      <c r="I51" s="4">
        <v>1.2</v>
      </c>
      <c r="J51" s="4">
        <v>1.0</v>
      </c>
      <c r="K51" s="4">
        <v>1.1</v>
      </c>
      <c r="L51" s="4">
        <v>1.2</v>
      </c>
      <c r="M51" s="4">
        <v>1.1</v>
      </c>
      <c r="N51" s="4">
        <v>1.1</v>
      </c>
      <c r="P51" s="4" t="s">
        <v>34</v>
      </c>
      <c r="Q51" s="4" t="s">
        <v>88</v>
      </c>
    </row>
    <row r="52" ht="12.75" customHeight="1">
      <c r="A52" s="1" t="s">
        <v>6</v>
      </c>
      <c r="B52" s="1" t="s">
        <v>68</v>
      </c>
      <c r="C52" s="4" t="s">
        <v>86</v>
      </c>
      <c r="D52" s="1" t="s">
        <v>87</v>
      </c>
      <c r="E52" s="4">
        <v>13.9</v>
      </c>
      <c r="F52" s="4">
        <v>13.7</v>
      </c>
      <c r="I52" s="4">
        <v>13.3</v>
      </c>
      <c r="J52" s="4">
        <v>13.2</v>
      </c>
      <c r="K52" s="4">
        <v>12.8</v>
      </c>
      <c r="L52" s="4">
        <v>13.0</v>
      </c>
      <c r="M52" s="4">
        <v>12.8</v>
      </c>
      <c r="N52" s="4">
        <v>12.1</v>
      </c>
      <c r="P52" s="4" t="s">
        <v>34</v>
      </c>
      <c r="Q52" s="4" t="s">
        <v>88</v>
      </c>
    </row>
    <row r="53" ht="12.75" customHeight="1">
      <c r="A53" s="1" t="s">
        <v>6</v>
      </c>
      <c r="B53" s="4" t="s">
        <v>69</v>
      </c>
      <c r="C53" s="4" t="s">
        <v>86</v>
      </c>
      <c r="D53" s="1" t="s">
        <v>87</v>
      </c>
      <c r="E53" s="4">
        <v>0.4</v>
      </c>
      <c r="F53" s="4">
        <v>0.5</v>
      </c>
      <c r="I53" s="4">
        <v>0.4</v>
      </c>
      <c r="J53" s="4">
        <v>0.4</v>
      </c>
      <c r="K53" s="4">
        <v>0.5</v>
      </c>
      <c r="L53" s="4">
        <v>0.6</v>
      </c>
      <c r="M53" s="4">
        <v>0.5</v>
      </c>
      <c r="N53" s="4">
        <v>0.5</v>
      </c>
      <c r="P53" s="4" t="s">
        <v>34</v>
      </c>
      <c r="Q53" s="4" t="s">
        <v>88</v>
      </c>
    </row>
    <row r="54" ht="12.75" customHeight="1">
      <c r="A54" s="1" t="s">
        <v>6</v>
      </c>
      <c r="B54" s="4" t="s">
        <v>71</v>
      </c>
      <c r="C54" s="4" t="s">
        <v>86</v>
      </c>
      <c r="D54" s="1" t="s">
        <v>87</v>
      </c>
      <c r="E54" s="4">
        <v>4.7</v>
      </c>
      <c r="F54" s="4">
        <v>4.9</v>
      </c>
      <c r="I54" s="4">
        <v>5.1</v>
      </c>
      <c r="J54" s="4">
        <v>5.3</v>
      </c>
      <c r="K54" s="4">
        <v>5.5</v>
      </c>
      <c r="L54" s="4">
        <v>5.8</v>
      </c>
      <c r="M54" s="4">
        <v>6.1</v>
      </c>
      <c r="N54" s="4">
        <v>5.9</v>
      </c>
      <c r="P54" s="4" t="s">
        <v>34</v>
      </c>
      <c r="Q54" s="4" t="s">
        <v>88</v>
      </c>
    </row>
    <row r="55" ht="12.75" customHeight="1">
      <c r="A55" s="1" t="s">
        <v>6</v>
      </c>
      <c r="B55" s="4" t="s">
        <v>72</v>
      </c>
      <c r="C55" s="4" t="s">
        <v>86</v>
      </c>
      <c r="D55" s="1" t="s">
        <v>87</v>
      </c>
      <c r="E55" s="4">
        <v>25.3</v>
      </c>
      <c r="F55" s="4">
        <v>25.0</v>
      </c>
      <c r="I55" s="4">
        <v>25.7</v>
      </c>
      <c r="J55" s="4">
        <v>25.8</v>
      </c>
      <c r="K55" s="4">
        <v>26.2</v>
      </c>
      <c r="L55" s="4">
        <v>26.4</v>
      </c>
      <c r="M55" s="4">
        <v>26.7</v>
      </c>
      <c r="N55" s="4">
        <v>27.4</v>
      </c>
      <c r="P55" s="4" t="s">
        <v>34</v>
      </c>
      <c r="Q55" s="4" t="s">
        <v>88</v>
      </c>
    </row>
    <row r="56" ht="12.75" customHeight="1">
      <c r="A56" s="1" t="s">
        <v>6</v>
      </c>
      <c r="B56" s="4" t="s">
        <v>73</v>
      </c>
      <c r="C56" s="4" t="s">
        <v>86</v>
      </c>
      <c r="D56" s="1" t="s">
        <v>87</v>
      </c>
      <c r="E56" s="4">
        <v>7.1</v>
      </c>
      <c r="F56" s="4">
        <v>7.2</v>
      </c>
      <c r="I56" s="4">
        <v>8.4</v>
      </c>
      <c r="J56" s="4">
        <v>8.4</v>
      </c>
      <c r="K56" s="4">
        <v>8.4</v>
      </c>
      <c r="L56" s="4">
        <v>8.3</v>
      </c>
      <c r="M56" s="4">
        <v>8.4</v>
      </c>
      <c r="N56" s="4">
        <v>8.3</v>
      </c>
      <c r="P56" s="4" t="s">
        <v>34</v>
      </c>
      <c r="Q56" s="4" t="s">
        <v>88</v>
      </c>
    </row>
    <row r="57" ht="12.75" customHeight="1">
      <c r="A57" s="1" t="s">
        <v>6</v>
      </c>
      <c r="B57" s="4" t="s">
        <v>74</v>
      </c>
      <c r="C57" s="4" t="s">
        <v>86</v>
      </c>
      <c r="D57" s="1" t="s">
        <v>87</v>
      </c>
      <c r="E57" s="4">
        <v>5.7</v>
      </c>
      <c r="F57" s="4">
        <v>5.9</v>
      </c>
      <c r="I57" s="4">
        <v>7.8</v>
      </c>
      <c r="J57" s="4">
        <v>7.7</v>
      </c>
      <c r="K57" s="4">
        <v>7.7</v>
      </c>
      <c r="L57" s="4">
        <v>7.8</v>
      </c>
      <c r="M57" s="4">
        <v>8.0</v>
      </c>
      <c r="N57" s="4">
        <v>8.5</v>
      </c>
      <c r="P57" s="4" t="s">
        <v>34</v>
      </c>
      <c r="Q57" s="4" t="s">
        <v>88</v>
      </c>
    </row>
    <row r="58" ht="12.75" customHeight="1">
      <c r="A58" s="1" t="s">
        <v>6</v>
      </c>
      <c r="B58" s="4" t="s">
        <v>118</v>
      </c>
      <c r="C58" s="4" t="s">
        <v>86</v>
      </c>
      <c r="D58" s="1" t="s">
        <v>87</v>
      </c>
      <c r="E58" s="4">
        <v>21.7</v>
      </c>
      <c r="F58" s="4">
        <v>21.5</v>
      </c>
      <c r="I58" s="4">
        <v>20.1</v>
      </c>
      <c r="J58" s="4">
        <v>19.8</v>
      </c>
      <c r="K58" s="4">
        <v>19.6</v>
      </c>
      <c r="L58" s="4">
        <v>19.2</v>
      </c>
      <c r="M58" s="4">
        <v>19.2</v>
      </c>
      <c r="N58" s="4">
        <v>19.7</v>
      </c>
      <c r="P58" s="4" t="s">
        <v>34</v>
      </c>
      <c r="Q58" s="4" t="s">
        <v>88</v>
      </c>
    </row>
    <row r="59" ht="12.75" customHeight="1">
      <c r="A59" s="1" t="s">
        <v>6</v>
      </c>
      <c r="B59" s="4" t="s">
        <v>124</v>
      </c>
      <c r="C59" s="4" t="s">
        <v>86</v>
      </c>
      <c r="D59" s="1" t="s">
        <v>87</v>
      </c>
      <c r="E59" s="4">
        <v>0.0</v>
      </c>
      <c r="F59" s="4">
        <v>0.0</v>
      </c>
      <c r="I59" s="4">
        <v>0.1</v>
      </c>
      <c r="J59" s="4">
        <v>0.1</v>
      </c>
      <c r="K59" s="4">
        <v>0.0</v>
      </c>
      <c r="L59" s="4">
        <v>0.0</v>
      </c>
      <c r="M59" s="4">
        <v>0.0</v>
      </c>
      <c r="N59" s="4">
        <v>0.0</v>
      </c>
      <c r="P59" s="4" t="s">
        <v>34</v>
      </c>
      <c r="Q59" s="4" t="s">
        <v>88</v>
      </c>
    </row>
    <row r="60" ht="12.75" customHeight="1">
      <c r="A60" s="1" t="s">
        <v>10</v>
      </c>
      <c r="B60" s="4" t="s">
        <v>27</v>
      </c>
      <c r="C60" s="1" t="s">
        <v>28</v>
      </c>
      <c r="D60" s="1" t="s">
        <v>29</v>
      </c>
      <c r="E60" s="10">
        <v>13555.0</v>
      </c>
      <c r="F60" s="10">
        <v>13802.0</v>
      </c>
      <c r="G60" s="10">
        <v>14046.0</v>
      </c>
      <c r="H60" s="10">
        <v>14288.0</v>
      </c>
      <c r="I60" s="10">
        <v>14530.0</v>
      </c>
      <c r="J60" s="10">
        <v>14773.0</v>
      </c>
      <c r="K60" s="10">
        <v>15018.0</v>
      </c>
      <c r="L60" s="10">
        <v>15267.0</v>
      </c>
      <c r="M60" s="10">
        <v>15517.0</v>
      </c>
      <c r="N60" s="10">
        <v>15769.0</v>
      </c>
      <c r="O60" s="10">
        <v>16020.0</v>
      </c>
      <c r="P60" s="1" t="s">
        <v>34</v>
      </c>
      <c r="Q60" s="14" t="str">
        <f t="shared" ref="Q60:Q75" si="1">HYPERLINK("http://estadisticas.cepal.org/cepalstat/WEB_CEPALSTAT/estadisticasIndicadores.asp?idioma=e","http://estadisticas.cepal.org/cepalstat/WEB_CEPALSTAT/estadisticasIndicadores.asp?idioma=e")</f>
        <v>http://estadisticas.cepal.org/cepalstat/WEB_CEPALSTAT/estadisticasIndicadores.asp?idioma=e</v>
      </c>
      <c r="R60" s="1" t="s">
        <v>37</v>
      </c>
    </row>
    <row r="61" ht="12.75" customHeight="1">
      <c r="A61" s="1" t="s">
        <v>10</v>
      </c>
      <c r="B61" s="4" t="s">
        <v>38</v>
      </c>
      <c r="C61" s="1" t="s">
        <v>28</v>
      </c>
      <c r="D61" s="1" t="s">
        <v>40</v>
      </c>
      <c r="E61" s="18">
        <v>55917.5</v>
      </c>
      <c r="F61" s="18">
        <v>58876.3</v>
      </c>
      <c r="G61" s="18">
        <v>61468.9</v>
      </c>
      <c r="H61" s="18">
        <v>62815.1</v>
      </c>
      <c r="I61" s="18">
        <v>66808.4</v>
      </c>
      <c r="J61" s="18">
        <v>67186.8</v>
      </c>
      <c r="K61" s="18">
        <v>69555.4</v>
      </c>
      <c r="L61" s="18">
        <v>75028.1</v>
      </c>
      <c r="M61" s="18">
        <v>78944.8</v>
      </c>
      <c r="N61" s="18">
        <v>82609.1</v>
      </c>
      <c r="O61" s="18">
        <v>85750.0</v>
      </c>
      <c r="P61" s="1" t="s">
        <v>34</v>
      </c>
      <c r="Q61" s="14" t="str">
        <f t="shared" si="1"/>
        <v>http://estadisticas.cepal.org/cepalstat/WEB_CEPALSTAT/estadisticasIndicadores.asp?idioma=e</v>
      </c>
      <c r="R61" s="1" t="s">
        <v>46</v>
      </c>
    </row>
    <row r="62" ht="12.75" customHeight="1">
      <c r="A62" s="1" t="s">
        <v>10</v>
      </c>
      <c r="B62" s="4" t="s">
        <v>48</v>
      </c>
      <c r="C62" s="1" t="s">
        <v>28</v>
      </c>
      <c r="D62" s="1" t="s">
        <v>50</v>
      </c>
      <c r="E62" s="1">
        <v>8.21</v>
      </c>
      <c r="F62" s="1">
        <v>5.29</v>
      </c>
      <c r="G62" s="1">
        <v>4.4</v>
      </c>
      <c r="H62" s="1">
        <v>2.19</v>
      </c>
      <c r="I62" s="1">
        <v>6.36</v>
      </c>
      <c r="J62" s="1">
        <v>0.57</v>
      </c>
      <c r="K62" s="1">
        <v>3.53</v>
      </c>
      <c r="L62" s="1">
        <v>7.87</v>
      </c>
      <c r="M62" s="1">
        <v>5.22</v>
      </c>
      <c r="N62" s="1">
        <v>4.64</v>
      </c>
      <c r="O62" s="1">
        <v>3.8</v>
      </c>
      <c r="P62" s="1" t="s">
        <v>34</v>
      </c>
      <c r="Q62" s="14" t="str">
        <f t="shared" si="1"/>
        <v>http://estadisticas.cepal.org/cepalstat/WEB_CEPALSTAT/estadisticasIndicadores.asp?idioma=e</v>
      </c>
      <c r="R62" s="1" t="s">
        <v>46</v>
      </c>
    </row>
    <row r="63" ht="12.75" customHeight="1">
      <c r="A63" s="1" t="s">
        <v>10</v>
      </c>
      <c r="B63" s="4" t="s">
        <v>56</v>
      </c>
      <c r="C63" s="1" t="s">
        <v>57</v>
      </c>
      <c r="D63" s="1" t="s">
        <v>58</v>
      </c>
      <c r="E63" s="18">
        <v>10.56</v>
      </c>
      <c r="F63" s="18">
        <v>10.73</v>
      </c>
      <c r="G63" s="18">
        <v>10.71</v>
      </c>
      <c r="H63" s="18">
        <v>10.879999999999999</v>
      </c>
      <c r="I63" s="18">
        <v>10.440000000000001</v>
      </c>
      <c r="J63" s="18">
        <v>10.459999999999999</v>
      </c>
      <c r="K63" s="18">
        <v>10.18</v>
      </c>
      <c r="L63" s="18">
        <v>10.209999999999999</v>
      </c>
      <c r="M63" s="18">
        <v>9.78</v>
      </c>
      <c r="N63" s="18">
        <v>9.85</v>
      </c>
      <c r="O63" s="18">
        <v>9.73</v>
      </c>
      <c r="P63" s="1" t="s">
        <v>34</v>
      </c>
      <c r="Q63" s="14" t="str">
        <f t="shared" si="1"/>
        <v>http://estadisticas.cepal.org/cepalstat/WEB_CEPALSTAT/estadisticasIndicadores.asp?idioma=e</v>
      </c>
      <c r="R63" s="4" t="s">
        <v>273</v>
      </c>
    </row>
    <row r="64" ht="12.75" customHeight="1">
      <c r="A64" s="1" t="s">
        <v>10</v>
      </c>
      <c r="B64" s="4" t="s">
        <v>49</v>
      </c>
      <c r="C64" s="1" t="s">
        <v>57</v>
      </c>
      <c r="D64" s="1" t="s">
        <v>58</v>
      </c>
      <c r="E64" s="18">
        <v>14.299999999999999</v>
      </c>
      <c r="F64" s="18">
        <v>13.87</v>
      </c>
      <c r="G64" s="18">
        <v>13.99</v>
      </c>
      <c r="H64" s="18">
        <v>12.709999999999999</v>
      </c>
      <c r="I64" s="18">
        <v>11.99</v>
      </c>
      <c r="J64" s="18">
        <v>11.77</v>
      </c>
      <c r="K64" s="18">
        <v>11.39</v>
      </c>
      <c r="L64" s="18">
        <v>10.879999999999999</v>
      </c>
      <c r="M64" s="18">
        <v>10.61</v>
      </c>
      <c r="N64" s="18">
        <v>10.92</v>
      </c>
      <c r="O64" s="18">
        <v>11.33</v>
      </c>
      <c r="P64" s="1" t="s">
        <v>34</v>
      </c>
      <c r="Q64" s="14" t="str">
        <f t="shared" si="1"/>
        <v>http://estadisticas.cepal.org/cepalstat/WEB_CEPALSTAT/estadisticasIndicadores.asp?idioma=e</v>
      </c>
      <c r="R64" s="4" t="s">
        <v>273</v>
      </c>
    </row>
    <row r="65" ht="12.75" customHeight="1">
      <c r="A65" s="1" t="s">
        <v>10</v>
      </c>
      <c r="B65" s="1" t="s">
        <v>68</v>
      </c>
      <c r="C65" s="1" t="s">
        <v>57</v>
      </c>
      <c r="D65" s="1" t="s">
        <v>58</v>
      </c>
      <c r="E65" s="18">
        <v>14.06</v>
      </c>
      <c r="F65" s="18">
        <v>13.950000000000001</v>
      </c>
      <c r="G65" s="18">
        <v>13.889999999999999</v>
      </c>
      <c r="H65" s="18">
        <v>14.069999999999999</v>
      </c>
      <c r="I65" s="18">
        <v>14.49</v>
      </c>
      <c r="J65" s="18">
        <v>14.16</v>
      </c>
      <c r="K65" s="18">
        <v>14.02</v>
      </c>
      <c r="L65" s="18">
        <v>13.850000000000001</v>
      </c>
      <c r="M65" s="18">
        <v>13.389999999999999</v>
      </c>
      <c r="N65" s="18">
        <v>13.020000000000001</v>
      </c>
      <c r="O65" s="18">
        <v>12.5</v>
      </c>
      <c r="P65" s="1" t="s">
        <v>34</v>
      </c>
      <c r="Q65" s="14" t="str">
        <f t="shared" si="1"/>
        <v>http://estadisticas.cepal.org/cepalstat/WEB_CEPALSTAT/estadisticasIndicadores.asp?idioma=e</v>
      </c>
      <c r="R65" s="4" t="s">
        <v>273</v>
      </c>
    </row>
    <row r="66" ht="12.75" customHeight="1">
      <c r="A66" s="1" t="s">
        <v>10</v>
      </c>
      <c r="B66" s="4" t="s">
        <v>69</v>
      </c>
      <c r="C66" s="1" t="s">
        <v>57</v>
      </c>
      <c r="D66" s="1" t="s">
        <v>58</v>
      </c>
      <c r="E66" s="18">
        <v>0.76</v>
      </c>
      <c r="F66" s="18">
        <v>0.73</v>
      </c>
      <c r="G66" s="18">
        <v>0.7000000000000001</v>
      </c>
      <c r="H66" s="18">
        <v>0.8</v>
      </c>
      <c r="I66" s="18">
        <v>0.98</v>
      </c>
      <c r="J66" s="18">
        <v>0.8699999999999999</v>
      </c>
      <c r="K66" s="18">
        <v>1.13</v>
      </c>
      <c r="L66" s="18">
        <v>1.34</v>
      </c>
      <c r="M66" s="18">
        <v>1.5</v>
      </c>
      <c r="N66" s="18">
        <v>1.54</v>
      </c>
      <c r="O66" s="18">
        <v>1.6099999999999999</v>
      </c>
      <c r="P66" s="1" t="s">
        <v>34</v>
      </c>
      <c r="Q66" s="14" t="str">
        <f t="shared" si="1"/>
        <v>http://estadisticas.cepal.org/cepalstat/WEB_CEPALSTAT/estadisticasIndicadores.asp?idioma=e</v>
      </c>
      <c r="R66" s="4" t="s">
        <v>273</v>
      </c>
    </row>
    <row r="67" ht="12.75" customHeight="1">
      <c r="A67" s="1" t="s">
        <v>10</v>
      </c>
      <c r="B67" s="4" t="s">
        <v>71</v>
      </c>
      <c r="C67" s="1" t="s">
        <v>57</v>
      </c>
      <c r="D67" s="1" t="s">
        <v>58</v>
      </c>
      <c r="E67" s="18">
        <v>9.19</v>
      </c>
      <c r="F67" s="18">
        <v>9.47</v>
      </c>
      <c r="G67" s="18">
        <v>9.48</v>
      </c>
      <c r="H67" s="18">
        <v>9.4</v>
      </c>
      <c r="I67" s="18">
        <v>9.66</v>
      </c>
      <c r="J67" s="18">
        <v>9.78</v>
      </c>
      <c r="K67" s="18">
        <v>9.78</v>
      </c>
      <c r="L67" s="18">
        <v>10.67</v>
      </c>
      <c r="M67" s="18">
        <v>11.469999999999999</v>
      </c>
      <c r="N67" s="18">
        <v>11.85</v>
      </c>
      <c r="O67" s="18">
        <v>12.01</v>
      </c>
      <c r="P67" s="1" t="s">
        <v>34</v>
      </c>
      <c r="Q67" s="14" t="str">
        <f t="shared" si="1"/>
        <v>http://estadisticas.cepal.org/cepalstat/WEB_CEPALSTAT/estadisticasIndicadores.asp?idioma=e</v>
      </c>
      <c r="R67" s="4" t="s">
        <v>273</v>
      </c>
    </row>
    <row r="68" ht="12.75" customHeight="1">
      <c r="A68" s="1" t="s">
        <v>10</v>
      </c>
      <c r="B68" s="4" t="s">
        <v>72</v>
      </c>
      <c r="C68" s="1" t="s">
        <v>57</v>
      </c>
      <c r="D68" s="1" t="s">
        <v>58</v>
      </c>
      <c r="E68" s="18">
        <v>12.97</v>
      </c>
      <c r="F68" s="18">
        <v>13.059999999999999</v>
      </c>
      <c r="G68" s="18">
        <v>13.03</v>
      </c>
      <c r="H68" s="18">
        <v>12.86</v>
      </c>
      <c r="I68" s="18">
        <v>13.350000000000001</v>
      </c>
      <c r="J68" s="18">
        <v>12.85</v>
      </c>
      <c r="K68" s="18">
        <v>12.86</v>
      </c>
      <c r="L68" s="18">
        <v>12.64</v>
      </c>
      <c r="M68" s="18">
        <v>12.57</v>
      </c>
      <c r="N68" s="18">
        <v>12.72</v>
      </c>
      <c r="O68" s="18">
        <v>12.83</v>
      </c>
      <c r="P68" s="1" t="s">
        <v>34</v>
      </c>
      <c r="Q68" s="14" t="str">
        <f t="shared" si="1"/>
        <v>http://estadisticas.cepal.org/cepalstat/WEB_CEPALSTAT/estadisticasIndicadores.asp?idioma=e</v>
      </c>
      <c r="R68" s="4" t="s">
        <v>273</v>
      </c>
    </row>
    <row r="69" ht="12.75" customHeight="1">
      <c r="A69" s="1" t="s">
        <v>10</v>
      </c>
      <c r="B69" s="4" t="s">
        <v>73</v>
      </c>
      <c r="C69" s="1" t="s">
        <v>57</v>
      </c>
      <c r="D69" s="1" t="s">
        <v>58</v>
      </c>
      <c r="E69" s="18">
        <v>6.72</v>
      </c>
      <c r="F69" s="18">
        <v>6.9</v>
      </c>
      <c r="G69" s="18">
        <v>7.07</v>
      </c>
      <c r="H69" s="18">
        <v>7.2700000000000005</v>
      </c>
      <c r="I69" s="18">
        <v>7.539999999999999</v>
      </c>
      <c r="J69" s="18">
        <v>7.9399999999999995</v>
      </c>
      <c r="K69" s="18">
        <v>8.09</v>
      </c>
      <c r="L69" s="18">
        <v>8.1</v>
      </c>
      <c r="M69" s="18">
        <v>8.23</v>
      </c>
      <c r="N69" s="18">
        <v>8.32</v>
      </c>
      <c r="O69" s="18">
        <v>8.28</v>
      </c>
      <c r="P69" s="1" t="s">
        <v>34</v>
      </c>
      <c r="Q69" s="14" t="str">
        <f t="shared" si="1"/>
        <v>http://estadisticas.cepal.org/cepalstat/WEB_CEPALSTAT/estadisticasIndicadores.asp?idioma=e</v>
      </c>
      <c r="R69" s="4" t="s">
        <v>273</v>
      </c>
    </row>
    <row r="70" ht="12.75" customHeight="1">
      <c r="A70" s="1" t="s">
        <v>10</v>
      </c>
      <c r="B70" s="4" t="s">
        <v>74</v>
      </c>
      <c r="C70" s="1" t="s">
        <v>57</v>
      </c>
      <c r="D70" s="1" t="s">
        <v>58</v>
      </c>
      <c r="E70" s="18">
        <v>14.42</v>
      </c>
      <c r="F70" s="18">
        <v>14.799999999999999</v>
      </c>
      <c r="G70" s="18">
        <v>14.85</v>
      </c>
      <c r="H70" s="18">
        <v>15.190000000000001</v>
      </c>
      <c r="I70" s="18">
        <v>15.010000000000002</v>
      </c>
      <c r="J70" s="18">
        <v>16.619999999999997</v>
      </c>
      <c r="K70" s="18">
        <v>16.57</v>
      </c>
      <c r="L70" s="18">
        <v>16.470000000000002</v>
      </c>
      <c r="M70" s="18">
        <v>16.38</v>
      </c>
      <c r="N70" s="18">
        <v>16.07</v>
      </c>
      <c r="O70" s="18">
        <v>16.17</v>
      </c>
      <c r="P70" s="1" t="s">
        <v>34</v>
      </c>
      <c r="Q70" s="14" t="str">
        <f t="shared" si="1"/>
        <v>http://estadisticas.cepal.org/cepalstat/WEB_CEPALSTAT/estadisticasIndicadores.asp?idioma=e</v>
      </c>
      <c r="R70" s="4" t="s">
        <v>273</v>
      </c>
    </row>
    <row r="71" ht="12.75" customHeight="1">
      <c r="A71" s="1" t="s">
        <v>10</v>
      </c>
      <c r="B71" s="4" t="s">
        <v>75</v>
      </c>
      <c r="C71" s="1" t="s">
        <v>57</v>
      </c>
      <c r="D71" s="1" t="s">
        <v>58</v>
      </c>
      <c r="E71" s="18">
        <v>17.0</v>
      </c>
      <c r="F71" s="18">
        <v>16.48</v>
      </c>
      <c r="G71" s="18">
        <v>16.28</v>
      </c>
      <c r="H71" s="18">
        <v>16.82</v>
      </c>
      <c r="I71" s="18">
        <v>16.54</v>
      </c>
      <c r="J71" s="18">
        <v>15.540000000000001</v>
      </c>
      <c r="K71" s="18">
        <v>15.98</v>
      </c>
      <c r="L71" s="18">
        <v>15.840000000000002</v>
      </c>
      <c r="M71" s="18">
        <v>16.07</v>
      </c>
      <c r="N71" s="18">
        <v>15.709999999999999</v>
      </c>
      <c r="O71" s="18">
        <v>15.53</v>
      </c>
      <c r="P71" s="1" t="s">
        <v>34</v>
      </c>
      <c r="Q71" s="14" t="str">
        <f t="shared" si="1"/>
        <v>http://estadisticas.cepal.org/cepalstat/WEB_CEPALSTAT/estadisticasIndicadores.asp?idioma=e</v>
      </c>
      <c r="R71" s="4" t="s">
        <v>273</v>
      </c>
    </row>
    <row r="72" ht="12.75" customHeight="1">
      <c r="A72" s="1" t="s">
        <v>10</v>
      </c>
      <c r="B72" s="4" t="s">
        <v>76</v>
      </c>
      <c r="C72" s="1" t="s">
        <v>28</v>
      </c>
      <c r="D72" s="1" t="s">
        <v>77</v>
      </c>
      <c r="E72" s="18">
        <v>3165.5</v>
      </c>
      <c r="F72" s="18">
        <v>3741.0</v>
      </c>
      <c r="G72" s="18">
        <v>4243.9</v>
      </c>
      <c r="H72" s="18">
        <v>4749.4</v>
      </c>
      <c r="I72" s="18">
        <v>6569.8</v>
      </c>
      <c r="J72" s="18">
        <v>7256.7</v>
      </c>
      <c r="K72" s="18">
        <v>8793.8</v>
      </c>
      <c r="L72" s="18">
        <v>9765.3</v>
      </c>
      <c r="M72" s="18">
        <v>12254.7</v>
      </c>
      <c r="N72" s="18">
        <v>13667.6</v>
      </c>
      <c r="P72" s="1" t="s">
        <v>34</v>
      </c>
      <c r="Q72" s="14" t="str">
        <f t="shared" si="1"/>
        <v>http://estadisticas.cepal.org/cepalstat/WEB_CEPALSTAT/estadisticasIndicadores.asp?idioma=e</v>
      </c>
      <c r="R72" s="1" t="s">
        <v>284</v>
      </c>
    </row>
    <row r="73" ht="12.75" customHeight="1">
      <c r="A73" s="1" t="s">
        <v>10</v>
      </c>
      <c r="B73" s="4" t="s">
        <v>78</v>
      </c>
      <c r="C73" s="1" t="s">
        <v>28</v>
      </c>
      <c r="D73" s="4" t="s">
        <v>77</v>
      </c>
      <c r="E73" s="18">
        <v>8981.7</v>
      </c>
      <c r="F73" s="18">
        <v>11479.8</v>
      </c>
      <c r="G73" s="18">
        <v>14212.6</v>
      </c>
      <c r="H73" s="18">
        <v>16070.2</v>
      </c>
      <c r="I73" s="18">
        <v>20902.4</v>
      </c>
      <c r="J73" s="18">
        <v>15748.5</v>
      </c>
      <c r="K73" s="18">
        <v>19609.3</v>
      </c>
      <c r="L73" s="18">
        <v>24669.8</v>
      </c>
      <c r="M73" s="18">
        <v>26376.1</v>
      </c>
      <c r="N73" s="18">
        <v>27714.7</v>
      </c>
      <c r="O73" s="18">
        <v>28938.4</v>
      </c>
      <c r="P73" s="1" t="s">
        <v>34</v>
      </c>
      <c r="Q73" s="14" t="str">
        <f t="shared" si="1"/>
        <v>http://estadisticas.cepal.org/cepalstat/WEB_CEPALSTAT/estadisticasIndicadores.asp?idioma=e</v>
      </c>
    </row>
    <row r="74" ht="12.75" customHeight="1">
      <c r="A74" s="1" t="s">
        <v>10</v>
      </c>
      <c r="B74" s="4" t="s">
        <v>79</v>
      </c>
      <c r="C74" s="1" t="s">
        <v>28</v>
      </c>
      <c r="D74" s="4" t="s">
        <v>77</v>
      </c>
      <c r="E74" s="18">
        <v>1834.5</v>
      </c>
      <c r="F74" s="18">
        <v>2866.1</v>
      </c>
      <c r="G74" s="18">
        <v>2701.9</v>
      </c>
      <c r="H74" s="18">
        <v>4942.4</v>
      </c>
      <c r="I74" s="18">
        <v>6623.8</v>
      </c>
      <c r="J74" s="18">
        <v>3939.5</v>
      </c>
      <c r="K74" s="18">
        <v>2561.2</v>
      </c>
      <c r="L74" s="18">
        <v>2987.5</v>
      </c>
      <c r="M74" s="18">
        <v>2484.9</v>
      </c>
      <c r="N74" s="18">
        <v>4512.3</v>
      </c>
      <c r="P74" s="1" t="s">
        <v>34</v>
      </c>
      <c r="Q74" s="27" t="str">
        <f t="shared" si="1"/>
        <v>http://estadisticas.cepal.org/cepalstat/WEB_CEPALSTAT/estadisticasIndicadores.asp?idioma=e</v>
      </c>
      <c r="R74" s="1" t="s">
        <v>289</v>
      </c>
    </row>
    <row r="75" ht="12.75" customHeight="1">
      <c r="A75" s="1" t="s">
        <v>10</v>
      </c>
      <c r="B75" s="4" t="s">
        <v>80</v>
      </c>
      <c r="C75" s="1" t="s">
        <v>28</v>
      </c>
      <c r="D75" s="4" t="s">
        <v>77</v>
      </c>
      <c r="E75" s="1">
        <v>836.9</v>
      </c>
      <c r="F75" s="1">
        <v>493.4</v>
      </c>
      <c r="G75" s="1">
        <v>271.4</v>
      </c>
      <c r="H75" s="1">
        <v>193.9</v>
      </c>
      <c r="I75" s="18">
        <v>1057.9</v>
      </c>
      <c r="J75" s="1">
        <v>307.9</v>
      </c>
      <c r="K75" s="1">
        <v>165.5</v>
      </c>
      <c r="L75" s="1">
        <v>643.8</v>
      </c>
      <c r="M75" s="1">
        <v>584.9</v>
      </c>
      <c r="N75" s="1">
        <v>730.9</v>
      </c>
      <c r="O75" s="1">
        <v>773.9</v>
      </c>
      <c r="P75" s="1" t="s">
        <v>34</v>
      </c>
      <c r="Q75" s="14" t="str">
        <f t="shared" si="1"/>
        <v>http://estadisticas.cepal.org/cepalstat/WEB_CEPALSTAT/estadisticasIndicadores.asp?idioma=e</v>
      </c>
    </row>
    <row r="76" ht="12.75" customHeight="1">
      <c r="A76" s="1" t="s">
        <v>10</v>
      </c>
      <c r="B76" s="1" t="s">
        <v>244</v>
      </c>
      <c r="C76" s="1" t="s">
        <v>28</v>
      </c>
      <c r="D76" s="4" t="s">
        <v>77</v>
      </c>
      <c r="G76" s="1">
        <v>-69.0</v>
      </c>
      <c r="H76" s="1">
        <v>-77.0</v>
      </c>
      <c r="I76" s="1">
        <v>265.0</v>
      </c>
      <c r="J76" s="1">
        <v>58.0</v>
      </c>
      <c r="K76" s="1">
        <v>189.0</v>
      </c>
      <c r="L76" s="1">
        <v>380.0</v>
      </c>
      <c r="M76" s="1">
        <v>243.0</v>
      </c>
      <c r="N76" s="1">
        <v>279.0</v>
      </c>
      <c r="O76" s="1">
        <v>528.0</v>
      </c>
      <c r="P76" s="1" t="s">
        <v>34</v>
      </c>
      <c r="Q76" s="14" t="str">
        <f>HYPERLINK("http://www.cepal.org/es/publicaciones/tipo/la-inversion-extranjera-directa-en-america-latina-y-el-caribe","http://www.cepal.org/es/publicaciones/tipo/la-inversion-extranjera-directa-en-america-latina-y-el-caribe")</f>
        <v>http://www.cepal.org/es/publicaciones/tipo/la-inversion-extranjera-directa-en-america-latina-y-el-caribe</v>
      </c>
      <c r="R76" s="1" t="s">
        <v>305</v>
      </c>
    </row>
    <row r="77" ht="12.75" customHeight="1">
      <c r="A77" s="1" t="s">
        <v>10</v>
      </c>
      <c r="B77" s="4" t="s">
        <v>85</v>
      </c>
      <c r="C77" s="4" t="s">
        <v>86</v>
      </c>
      <c r="D77" s="1" t="s">
        <v>87</v>
      </c>
      <c r="E77" s="1">
        <v>29.0</v>
      </c>
      <c r="F77" s="1">
        <v>30.4</v>
      </c>
      <c r="G77" s="1">
        <v>29.6</v>
      </c>
      <c r="H77" s="1">
        <v>28.5</v>
      </c>
      <c r="I77" s="1">
        <v>28.0</v>
      </c>
      <c r="J77" s="1">
        <v>28.5</v>
      </c>
      <c r="K77" s="1">
        <v>27.6</v>
      </c>
      <c r="L77" s="1">
        <v>27.9</v>
      </c>
      <c r="N77" s="1">
        <v>24.8</v>
      </c>
      <c r="P77" s="1" t="s">
        <v>34</v>
      </c>
    </row>
    <row r="78" ht="12.75" customHeight="1">
      <c r="A78" s="1" t="s">
        <v>10</v>
      </c>
      <c r="B78" s="1" t="s">
        <v>49</v>
      </c>
      <c r="C78" s="4" t="s">
        <v>86</v>
      </c>
      <c r="D78" s="1" t="s">
        <v>87</v>
      </c>
      <c r="E78" s="1">
        <v>0.4</v>
      </c>
      <c r="F78" s="1">
        <v>0.4</v>
      </c>
      <c r="G78" s="1">
        <v>0.5</v>
      </c>
      <c r="H78" s="1">
        <v>0.6</v>
      </c>
      <c r="I78" s="1">
        <v>0.5</v>
      </c>
      <c r="J78" s="1">
        <v>0.6</v>
      </c>
      <c r="K78" s="1">
        <v>0.6</v>
      </c>
      <c r="L78" s="1">
        <v>0.5</v>
      </c>
      <c r="N78" s="1">
        <v>0.7</v>
      </c>
      <c r="P78" s="1" t="s">
        <v>34</v>
      </c>
    </row>
    <row r="79" ht="12.75" customHeight="1">
      <c r="A79" s="1" t="s">
        <v>10</v>
      </c>
      <c r="B79" s="1" t="s">
        <v>68</v>
      </c>
      <c r="C79" s="4" t="s">
        <v>86</v>
      </c>
      <c r="D79" s="1" t="s">
        <v>87</v>
      </c>
      <c r="E79" s="1">
        <v>11.9</v>
      </c>
      <c r="F79" s="1">
        <v>10.9</v>
      </c>
      <c r="G79" s="1">
        <v>11.2</v>
      </c>
      <c r="H79" s="1">
        <v>11.0</v>
      </c>
      <c r="I79" s="1">
        <v>11.4</v>
      </c>
      <c r="J79" s="1">
        <v>10.8</v>
      </c>
      <c r="K79" s="1">
        <v>11.2</v>
      </c>
      <c r="L79" s="1">
        <v>10.7</v>
      </c>
      <c r="N79" s="1">
        <v>11.4</v>
      </c>
      <c r="P79" s="1" t="s">
        <v>34</v>
      </c>
    </row>
    <row r="80" ht="12.75" customHeight="1">
      <c r="A80" s="1" t="s">
        <v>10</v>
      </c>
      <c r="B80" s="1" t="s">
        <v>69</v>
      </c>
      <c r="C80" s="4" t="s">
        <v>86</v>
      </c>
      <c r="D80" s="1" t="s">
        <v>87</v>
      </c>
      <c r="E80" s="1">
        <v>0.5</v>
      </c>
      <c r="F80" s="1">
        <v>0.4</v>
      </c>
      <c r="G80" s="1">
        <v>0.4</v>
      </c>
      <c r="H80" s="1">
        <v>0.4</v>
      </c>
      <c r="I80" s="1">
        <v>0.4</v>
      </c>
      <c r="J80" s="1">
        <v>0.5</v>
      </c>
      <c r="K80" s="1">
        <v>0.5</v>
      </c>
      <c r="L80" s="1">
        <v>0.4</v>
      </c>
      <c r="N80" s="1">
        <v>0.8</v>
      </c>
      <c r="P80" s="1" t="s">
        <v>34</v>
      </c>
    </row>
    <row r="81" ht="12.75" customHeight="1">
      <c r="A81" s="1" t="s">
        <v>10</v>
      </c>
      <c r="B81" s="1" t="s">
        <v>71</v>
      </c>
      <c r="C81" s="4" t="s">
        <v>86</v>
      </c>
      <c r="D81" s="1" t="s">
        <v>87</v>
      </c>
      <c r="E81" s="1">
        <v>5.7</v>
      </c>
      <c r="F81" s="1">
        <v>5.9</v>
      </c>
      <c r="G81" s="1">
        <v>6.5</v>
      </c>
      <c r="H81" s="1">
        <v>6.6</v>
      </c>
      <c r="I81" s="1">
        <v>6.7</v>
      </c>
      <c r="J81" s="1">
        <v>6.9</v>
      </c>
      <c r="K81" s="1">
        <v>6.5</v>
      </c>
      <c r="L81" s="1">
        <v>6.1</v>
      </c>
      <c r="N81" s="1">
        <v>7.6</v>
      </c>
      <c r="P81" s="1" t="s">
        <v>34</v>
      </c>
    </row>
    <row r="82" ht="12.75" customHeight="1">
      <c r="A82" s="1" t="s">
        <v>10</v>
      </c>
      <c r="B82" s="1" t="s">
        <v>72</v>
      </c>
      <c r="C82" s="4" t="s">
        <v>86</v>
      </c>
      <c r="D82" s="1" t="s">
        <v>87</v>
      </c>
      <c r="E82" s="1">
        <v>24.9</v>
      </c>
      <c r="F82" s="1">
        <v>24.2</v>
      </c>
      <c r="G82" s="1">
        <v>24.9</v>
      </c>
      <c r="H82" s="1">
        <v>25.1</v>
      </c>
      <c r="I82" s="1">
        <v>24.6</v>
      </c>
      <c r="J82" s="1">
        <v>24.5</v>
      </c>
      <c r="K82" s="1">
        <v>24.6</v>
      </c>
      <c r="L82" s="1">
        <v>25.8</v>
      </c>
      <c r="N82" s="1">
        <v>23.6</v>
      </c>
      <c r="P82" s="1" t="s">
        <v>34</v>
      </c>
    </row>
    <row r="83" ht="12.75" customHeight="1">
      <c r="A83" s="1" t="s">
        <v>10</v>
      </c>
      <c r="B83" s="1" t="s">
        <v>316</v>
      </c>
      <c r="C83" s="4" t="s">
        <v>86</v>
      </c>
      <c r="D83" s="1" t="s">
        <v>87</v>
      </c>
      <c r="E83" s="1">
        <v>5.7</v>
      </c>
      <c r="F83" s="1">
        <v>5.4</v>
      </c>
      <c r="G83" s="1">
        <v>5.5</v>
      </c>
      <c r="H83" s="1">
        <v>5.8</v>
      </c>
      <c r="I83" s="1">
        <v>5.6</v>
      </c>
      <c r="J83" s="1">
        <v>5.8</v>
      </c>
      <c r="K83" s="1">
        <v>6.0</v>
      </c>
      <c r="L83" s="1">
        <v>6.2</v>
      </c>
      <c r="N83" s="1">
        <v>6.7</v>
      </c>
      <c r="P83" s="1" t="s">
        <v>34</v>
      </c>
    </row>
    <row r="84" ht="12.75" customHeight="1">
      <c r="A84" s="1" t="s">
        <v>10</v>
      </c>
      <c r="B84" s="1" t="s">
        <v>74</v>
      </c>
      <c r="C84" s="4" t="s">
        <v>86</v>
      </c>
      <c r="D84" s="1" t="s">
        <v>87</v>
      </c>
      <c r="E84" s="1">
        <v>4.1</v>
      </c>
      <c r="F84" s="1">
        <v>4.5</v>
      </c>
      <c r="G84" s="1">
        <v>4.4</v>
      </c>
      <c r="H84" s="1">
        <v>4.8</v>
      </c>
      <c r="I84" s="1">
        <v>5.0</v>
      </c>
      <c r="J84" s="1">
        <v>5.0</v>
      </c>
      <c r="K84" s="1">
        <v>5.2</v>
      </c>
      <c r="L84" s="1">
        <v>5.5</v>
      </c>
      <c r="N84" s="1">
        <v>6.0</v>
      </c>
      <c r="P84" s="1" t="s">
        <v>34</v>
      </c>
    </row>
    <row r="85" ht="12.75" customHeight="1">
      <c r="A85" s="1" t="s">
        <v>10</v>
      </c>
      <c r="B85" s="1" t="s">
        <v>118</v>
      </c>
      <c r="C85" s="4" t="s">
        <v>86</v>
      </c>
      <c r="D85" s="1" t="s">
        <v>87</v>
      </c>
      <c r="E85" s="1">
        <v>17.9</v>
      </c>
      <c r="F85" s="1">
        <v>17.9</v>
      </c>
      <c r="G85" s="1">
        <v>17.0</v>
      </c>
      <c r="H85" s="1">
        <v>17.2</v>
      </c>
      <c r="I85" s="1">
        <v>17.9</v>
      </c>
      <c r="J85" s="1">
        <v>17.3</v>
      </c>
      <c r="K85" s="1">
        <v>17.9</v>
      </c>
      <c r="L85" s="1">
        <v>16.8</v>
      </c>
      <c r="N85" s="1">
        <v>18.3</v>
      </c>
      <c r="P85" s="1" t="s">
        <v>34</v>
      </c>
    </row>
    <row r="86" ht="12.75" customHeight="1">
      <c r="A86" s="1" t="s">
        <v>10</v>
      </c>
      <c r="B86" s="1" t="s">
        <v>124</v>
      </c>
      <c r="C86" s="4" t="s">
        <v>86</v>
      </c>
      <c r="D86" s="1" t="s">
        <v>87</v>
      </c>
      <c r="E86" s="1">
        <v>0.0</v>
      </c>
      <c r="F86" s="1">
        <v>0.0</v>
      </c>
      <c r="G86" s="1">
        <v>0.0</v>
      </c>
      <c r="H86" s="1">
        <v>0.0</v>
      </c>
      <c r="I86" s="1">
        <v>0.0</v>
      </c>
      <c r="J86" s="1">
        <v>0.0</v>
      </c>
      <c r="K86" s="1">
        <v>0.0</v>
      </c>
      <c r="L86" s="1">
        <v>0.0</v>
      </c>
      <c r="N86" s="1">
        <v>0.0</v>
      </c>
      <c r="P86" s="1" t="s">
        <v>34</v>
      </c>
    </row>
    <row r="87" ht="14.25" customHeight="1">
      <c r="A87" s="1" t="s">
        <v>11</v>
      </c>
      <c r="B87" s="4" t="s">
        <v>27</v>
      </c>
      <c r="C87" s="1" t="s">
        <v>28</v>
      </c>
      <c r="D87" s="1" t="s">
        <v>29</v>
      </c>
      <c r="E87" s="10">
        <v>27274.0</v>
      </c>
      <c r="F87" s="10">
        <v>27615.0</v>
      </c>
      <c r="G87" s="10">
        <v>27960.0</v>
      </c>
      <c r="H87" s="10">
        <v>28304.0</v>
      </c>
      <c r="I87" s="10">
        <v>28653.0</v>
      </c>
      <c r="J87" s="10">
        <v>29010.0</v>
      </c>
      <c r="K87" s="10">
        <v>29379.0</v>
      </c>
      <c r="L87" s="10">
        <v>29766.0</v>
      </c>
      <c r="M87" s="10">
        <v>30167.0</v>
      </c>
      <c r="N87" s="10">
        <v>30575.0</v>
      </c>
      <c r="O87" s="10">
        <v>30983.0</v>
      </c>
      <c r="P87" s="1" t="s">
        <v>34</v>
      </c>
      <c r="Q87" s="14" t="str">
        <f t="shared" ref="Q87:Q89" si="2">HYPERLINK("http://estadisticas.cepal.org/cepalstat/WEB_CEPALSTAT/estadisticasIndicadores.asp?idioma=e","http://estadisticas.cepal.org/cepalstat/WEB_CEPALSTAT/estadisticasIndicadores.asp?idioma=e")</f>
        <v>http://estadisticas.cepal.org/cepalstat/WEB_CEPALSTAT/estadisticasIndicadores.asp?idioma=e</v>
      </c>
      <c r="R87" s="1" t="s">
        <v>37</v>
      </c>
    </row>
    <row r="88" ht="12.75" customHeight="1">
      <c r="A88" s="1" t="s">
        <v>11</v>
      </c>
      <c r="B88" s="4" t="s">
        <v>38</v>
      </c>
      <c r="C88" s="1" t="s">
        <v>28</v>
      </c>
      <c r="D88" s="1" t="s">
        <v>40</v>
      </c>
      <c r="E88" s="10">
        <v>99143.0</v>
      </c>
      <c r="F88" s="10">
        <v>105374.0</v>
      </c>
      <c r="G88" s="10">
        <v>113307.0</v>
      </c>
      <c r="H88" s="10">
        <v>122959.0</v>
      </c>
      <c r="I88" s="10">
        <v>134202.0</v>
      </c>
      <c r="J88" s="10">
        <v>135610.0</v>
      </c>
      <c r="K88" s="10">
        <v>147070.0</v>
      </c>
      <c r="L88" s="10">
        <v>156559.0</v>
      </c>
      <c r="M88" s="10">
        <v>165875.0</v>
      </c>
      <c r="N88" s="10">
        <v>175425.0</v>
      </c>
      <c r="O88" s="10">
        <v>179635.0</v>
      </c>
      <c r="P88" s="1" t="s">
        <v>34</v>
      </c>
      <c r="Q88" s="14" t="str">
        <f t="shared" si="2"/>
        <v>http://estadisticas.cepal.org/cepalstat/WEB_CEPALSTAT/estadisticasIndicadores.asp?idioma=e</v>
      </c>
      <c r="R88" s="1" t="s">
        <v>46</v>
      </c>
    </row>
    <row r="89" ht="12.75" customHeight="1">
      <c r="A89" s="1" t="s">
        <v>11</v>
      </c>
      <c r="B89" s="4" t="s">
        <v>48</v>
      </c>
      <c r="C89" s="1" t="s">
        <v>28</v>
      </c>
      <c r="D89" s="1" t="s">
        <v>50</v>
      </c>
      <c r="E89" s="1">
        <v>5.0</v>
      </c>
      <c r="F89" s="1">
        <v>6.3</v>
      </c>
      <c r="G89" s="1">
        <v>7.5</v>
      </c>
      <c r="H89" s="1">
        <v>8.5</v>
      </c>
      <c r="I89" s="1">
        <v>9.1</v>
      </c>
      <c r="J89" s="1">
        <v>1.0</v>
      </c>
      <c r="K89" s="1">
        <v>8.5</v>
      </c>
      <c r="L89" s="1">
        <v>6.5</v>
      </c>
      <c r="M89" s="1">
        <v>6.0</v>
      </c>
      <c r="N89" s="1">
        <v>5.8</v>
      </c>
      <c r="O89" s="1">
        <v>2.4</v>
      </c>
      <c r="Q89" s="14" t="str">
        <f t="shared" si="2"/>
        <v>http://estadisticas.cepal.org/cepalstat/WEB_CEPALSTAT/estadisticasIndicadores.asp?idioma=e</v>
      </c>
      <c r="R89" s="1" t="s">
        <v>46</v>
      </c>
    </row>
    <row r="90" ht="12.75" customHeight="1">
      <c r="A90" s="1" t="s">
        <v>11</v>
      </c>
      <c r="B90" s="4" t="s">
        <v>56</v>
      </c>
      <c r="C90" s="1" t="s">
        <v>57</v>
      </c>
      <c r="D90" s="1" t="s">
        <v>58</v>
      </c>
      <c r="E90" s="28">
        <v>6.93443306205717</v>
      </c>
      <c r="F90" s="28">
        <v>6.85426462318893</v>
      </c>
      <c r="G90" s="28">
        <v>6.60348433016044</v>
      </c>
      <c r="H90" s="28">
        <v>6.70580838491928</v>
      </c>
      <c r="I90" s="28">
        <v>7.16094114578461</v>
      </c>
      <c r="J90" s="28">
        <v>7.44335766865924</v>
      </c>
      <c r="K90" s="28">
        <v>6.88270022696039</v>
      </c>
      <c r="L90" s="28">
        <v>7.20988512863134</v>
      </c>
      <c r="M90" s="28">
        <v>6.86354322750137</v>
      </c>
      <c r="N90" s="28">
        <v>6.67975119716075</v>
      </c>
      <c r="O90" s="28">
        <v>6.67975119716075</v>
      </c>
    </row>
    <row r="91" ht="12.75" customHeight="1">
      <c r="A91" s="1" t="s">
        <v>11</v>
      </c>
      <c r="B91" s="4" t="s">
        <v>49</v>
      </c>
      <c r="C91" s="1" t="s">
        <v>57</v>
      </c>
      <c r="D91" s="1" t="s">
        <v>58</v>
      </c>
      <c r="E91" s="28">
        <v>9.45444973347665</v>
      </c>
      <c r="F91" s="28">
        <v>11.0664449309868</v>
      </c>
      <c r="G91" s="28">
        <v>14.3607180875802</v>
      </c>
      <c r="H91" s="28">
        <v>14.3550218490865</v>
      </c>
      <c r="I91" s="28">
        <v>12.5933108224961</v>
      </c>
      <c r="J91" s="28">
        <v>10.44241787861</v>
      </c>
      <c r="K91" s="28">
        <v>12.3006274504141</v>
      </c>
      <c r="L91" s="28">
        <v>14.6667712622281</v>
      </c>
      <c r="M91" s="28">
        <v>13.1912408414644</v>
      </c>
      <c r="N91" s="28">
        <v>11.7144670144397</v>
      </c>
      <c r="O91" s="28">
        <v>11.7144670144397</v>
      </c>
    </row>
    <row r="92" ht="12.75" customHeight="1">
      <c r="A92" s="1" t="s">
        <v>11</v>
      </c>
      <c r="B92" s="1" t="s">
        <v>68</v>
      </c>
      <c r="C92" s="1" t="s">
        <v>57</v>
      </c>
      <c r="D92" s="1" t="s">
        <v>58</v>
      </c>
      <c r="E92" s="28">
        <v>16.3726500976155</v>
      </c>
      <c r="F92" s="28">
        <v>16.5516113723285</v>
      </c>
      <c r="G92" s="28">
        <v>16.4721932263299</v>
      </c>
      <c r="H92" s="28">
        <v>16.5180344893382</v>
      </c>
      <c r="I92" s="28">
        <v>16.2965420065264</v>
      </c>
      <c r="J92" s="28">
        <v>15.3298773312167</v>
      </c>
      <c r="K92" s="28">
        <v>15.5825276600456</v>
      </c>
      <c r="L92" s="28">
        <v>15.5250202477219</v>
      </c>
      <c r="M92" s="28">
        <v>14.646184582591</v>
      </c>
      <c r="N92" s="28">
        <v>14.435655837496</v>
      </c>
      <c r="O92" s="28">
        <v>14.435655837496</v>
      </c>
    </row>
    <row r="93" ht="12.75" customHeight="1">
      <c r="A93" s="1" t="s">
        <v>11</v>
      </c>
      <c r="B93" s="4" t="s">
        <v>69</v>
      </c>
      <c r="C93" s="1" t="s">
        <v>57</v>
      </c>
      <c r="D93" s="1" t="s">
        <v>58</v>
      </c>
      <c r="E93" s="28">
        <v>2.04619738083225</v>
      </c>
      <c r="F93" s="28">
        <v>2.03191239047813</v>
      </c>
      <c r="G93" s="28">
        <v>1.81175522184441</v>
      </c>
      <c r="H93" s="28">
        <v>1.7219645097015</v>
      </c>
      <c r="I93" s="28">
        <v>1.83148625393018</v>
      </c>
      <c r="J93" s="28">
        <v>1.91926624720612</v>
      </c>
      <c r="K93" s="28">
        <v>1.74275736417877</v>
      </c>
      <c r="L93" s="28">
        <v>1.69317598768599</v>
      </c>
      <c r="M93" s="28">
        <v>1.71136307325649</v>
      </c>
      <c r="N93" s="28">
        <v>1.74685860590722</v>
      </c>
      <c r="O93" s="28">
        <v>1.74685860590722</v>
      </c>
    </row>
    <row r="94" ht="12.75" customHeight="1">
      <c r="A94" s="1" t="s">
        <v>11</v>
      </c>
      <c r="B94" s="4" t="s">
        <v>71</v>
      </c>
      <c r="C94" s="1" t="s">
        <v>57</v>
      </c>
      <c r="D94" s="1" t="s">
        <v>58</v>
      </c>
      <c r="E94" s="28">
        <v>4.77680040362384</v>
      </c>
      <c r="F94" s="28">
        <v>4.70669873060311</v>
      </c>
      <c r="G94" s="28">
        <v>4.81308845871617</v>
      </c>
      <c r="H94" s="28">
        <v>5.1039591107719</v>
      </c>
      <c r="I94" s="28">
        <v>5.60559538896402</v>
      </c>
      <c r="J94" s="28">
        <v>5.91985051550654</v>
      </c>
      <c r="K94" s="28">
        <v>6.28894488689286</v>
      </c>
      <c r="L94" s="28">
        <v>5.97996853652435</v>
      </c>
      <c r="M94" s="28">
        <v>6.50978680227002</v>
      </c>
      <c r="N94" s="28">
        <v>6.83488404695674</v>
      </c>
      <c r="O94" s="28">
        <v>6.83488404695674</v>
      </c>
    </row>
    <row r="95" ht="12.75" customHeight="1">
      <c r="A95" s="1" t="s">
        <v>11</v>
      </c>
      <c r="B95" s="4" t="s">
        <v>72</v>
      </c>
      <c r="C95" s="1" t="s">
        <v>57</v>
      </c>
      <c r="D95" s="1" t="s">
        <v>58</v>
      </c>
      <c r="E95" s="28">
        <v>14.680939741593</v>
      </c>
      <c r="F95" s="28">
        <v>13.9071342258593</v>
      </c>
      <c r="G95" s="28">
        <v>13.2758697906439</v>
      </c>
      <c r="H95" s="28">
        <v>13.0375078591023</v>
      </c>
      <c r="I95" s="28">
        <v>14.0485769124998</v>
      </c>
      <c r="J95" s="28">
        <v>14.0243683976993</v>
      </c>
      <c r="K95" s="28">
        <v>13.9716624427485</v>
      </c>
      <c r="L95" s="28">
        <v>13.849441756527</v>
      </c>
      <c r="M95" s="28">
        <v>14.4064797007917</v>
      </c>
      <c r="N95" s="28">
        <v>14.808454279158</v>
      </c>
      <c r="O95" s="28">
        <v>14.808454279158</v>
      </c>
    </row>
    <row r="96" ht="12.75" customHeight="1">
      <c r="A96" s="1" t="s">
        <v>11</v>
      </c>
      <c r="B96" s="4" t="s">
        <v>73</v>
      </c>
      <c r="C96" s="1" t="s">
        <v>57</v>
      </c>
      <c r="D96" s="1" t="s">
        <v>58</v>
      </c>
      <c r="E96" s="28">
        <v>7.44642112883059</v>
      </c>
      <c r="F96" s="28">
        <v>7.2530698028706</v>
      </c>
      <c r="G96" s="28">
        <v>7.0034553916857</v>
      </c>
      <c r="H96" s="28">
        <v>7.63294785935257</v>
      </c>
      <c r="I96" s="28">
        <v>7.82549281439333</v>
      </c>
      <c r="J96" s="28">
        <v>8.19711889584315</v>
      </c>
      <c r="K96" s="28">
        <v>7.81846056833963</v>
      </c>
      <c r="L96" s="28">
        <v>7.29214812427649</v>
      </c>
      <c r="M96" s="28">
        <v>7.79502971239347</v>
      </c>
      <c r="N96" s="28">
        <v>7.92727017833822</v>
      </c>
      <c r="O96" s="28">
        <v>7.92727017833822</v>
      </c>
    </row>
    <row r="97" ht="12.75" customHeight="1">
      <c r="A97" s="1" t="s">
        <v>11</v>
      </c>
      <c r="B97" s="4" t="s">
        <v>74</v>
      </c>
      <c r="C97" s="1" t="s">
        <v>57</v>
      </c>
      <c r="D97" s="1" t="s">
        <v>58</v>
      </c>
      <c r="E97" s="28">
        <v>4.44337201395135</v>
      </c>
      <c r="F97" s="28">
        <v>4.21656716477434</v>
      </c>
      <c r="G97" s="28">
        <v>4.11753154810505</v>
      </c>
      <c r="H97" s="28">
        <v>4.24000525504156</v>
      </c>
      <c r="I97" s="28">
        <v>4.41087664684919</v>
      </c>
      <c r="J97" s="28">
        <v>4.54874919732008</v>
      </c>
      <c r="K97" s="28">
        <v>4.4970889862837</v>
      </c>
      <c r="L97" s="28">
        <v>4.45619495481896</v>
      </c>
      <c r="M97" s="28">
        <v>4.60984540116647</v>
      </c>
      <c r="N97" s="28">
        <v>4.71375130045968</v>
      </c>
      <c r="O97" s="28">
        <v>4.71375130045968</v>
      </c>
    </row>
    <row r="98" ht="12.75" customHeight="1">
      <c r="A98" s="1" t="s">
        <v>11</v>
      </c>
      <c r="B98" s="4" t="s">
        <v>75</v>
      </c>
      <c r="C98" s="1" t="s">
        <v>57</v>
      </c>
      <c r="D98" s="1" t="s">
        <v>58</v>
      </c>
      <c r="E98" s="28">
        <v>21.7562024261303</v>
      </c>
      <c r="F98" s="28">
        <v>21.2595065184707</v>
      </c>
      <c r="G98" s="28">
        <v>19.9141491916175</v>
      </c>
      <c r="H98" s="28">
        <v>19.179337677084</v>
      </c>
      <c r="I98" s="28">
        <v>18.7350270328505</v>
      </c>
      <c r="J98" s="28">
        <v>19.7879547026708</v>
      </c>
      <c r="K98" s="28">
        <v>18.3789781246766</v>
      </c>
      <c r="L98" s="28">
        <v>17.3053356457433</v>
      </c>
      <c r="M98" s="28">
        <v>17.5613813608316</v>
      </c>
      <c r="N98" s="28">
        <v>18.0070317053915</v>
      </c>
      <c r="O98" s="28">
        <v>18.0070317053915</v>
      </c>
    </row>
    <row r="99" ht="12.75" customHeight="1">
      <c r="A99" s="1" t="s">
        <v>11</v>
      </c>
      <c r="B99" s="4" t="s">
        <v>76</v>
      </c>
      <c r="C99" s="1" t="s">
        <v>28</v>
      </c>
      <c r="D99" s="1" t="s">
        <v>77</v>
      </c>
      <c r="E99" s="28">
        <v>10314.781891734236</v>
      </c>
      <c r="F99" s="28">
        <v>12100.177319689928</v>
      </c>
      <c r="G99" s="28">
        <v>15709.86943276997</v>
      </c>
      <c r="H99" s="28">
        <v>18745.00267945445</v>
      </c>
      <c r="I99" s="28">
        <v>22297.49101886571</v>
      </c>
      <c r="J99" s="28">
        <v>20242.466447689472</v>
      </c>
      <c r="K99" s="28">
        <v>25901.34497170717</v>
      </c>
      <c r="L99" s="28">
        <v>31207.61541822596</v>
      </c>
      <c r="M99" s="28">
        <v>36589.42220925132</v>
      </c>
      <c r="N99" s="28">
        <v>37570.864280493806</v>
      </c>
      <c r="O99" s="28">
        <v>38320.64849948156</v>
      </c>
      <c r="P99" s="4" t="s">
        <v>322</v>
      </c>
      <c r="Q99" s="4" t="s">
        <v>323</v>
      </c>
    </row>
    <row r="100" ht="12.75" customHeight="1">
      <c r="A100" s="1" t="s">
        <v>11</v>
      </c>
      <c r="B100" s="4" t="s">
        <v>78</v>
      </c>
      <c r="C100" s="1" t="s">
        <v>28</v>
      </c>
      <c r="D100" s="4" t="s">
        <v>77</v>
      </c>
      <c r="E100" s="28">
        <v>12726.49751878</v>
      </c>
      <c r="F100" s="28">
        <v>17299.923405180005</v>
      </c>
      <c r="G100" s="28">
        <v>23799.87901117</v>
      </c>
      <c r="H100" s="28">
        <v>28084.586754980002</v>
      </c>
      <c r="I100" s="28">
        <v>31007.693014710003</v>
      </c>
      <c r="J100" s="28">
        <v>27074.01652646</v>
      </c>
      <c r="K100" s="28">
        <v>35807.4429986</v>
      </c>
      <c r="L100" s="28">
        <v>46386.02718162</v>
      </c>
      <c r="M100" s="28">
        <v>46366.537516000004</v>
      </c>
      <c r="N100" s="28">
        <v>41871.7358165</v>
      </c>
      <c r="O100" s="28">
        <v>37846.557264790004</v>
      </c>
      <c r="P100" s="4" t="s">
        <v>322</v>
      </c>
      <c r="Q100" s="4" t="s">
        <v>323</v>
      </c>
    </row>
    <row r="101" ht="12.75" customHeight="1">
      <c r="A101" s="1" t="s">
        <v>11</v>
      </c>
      <c r="B101" s="4" t="s">
        <v>79</v>
      </c>
      <c r="C101" s="1" t="s">
        <v>28</v>
      </c>
      <c r="D101" s="4" t="s">
        <v>77</v>
      </c>
      <c r="E101" s="28">
        <v>18616.2</v>
      </c>
      <c r="F101" s="28">
        <v>20716.3</v>
      </c>
      <c r="G101" s="28">
        <v>25425.9</v>
      </c>
      <c r="H101" s="28">
        <v>41921.1</v>
      </c>
      <c r="I101" s="28">
        <v>48834.9</v>
      </c>
      <c r="J101" s="28">
        <v>32442.8</v>
      </c>
      <c r="K101" s="28">
        <v>43372.7</v>
      </c>
      <c r="L101" s="28">
        <v>48333.8</v>
      </c>
      <c r="M101" s="28">
        <v>63520.8</v>
      </c>
      <c r="N101" s="28">
        <v>65342.3</v>
      </c>
      <c r="O101" s="28"/>
      <c r="P101" s="4" t="s">
        <v>34</v>
      </c>
      <c r="Q101" s="4" t="s">
        <v>35</v>
      </c>
    </row>
    <row r="102" ht="12.75" customHeight="1">
      <c r="A102" s="1" t="s">
        <v>11</v>
      </c>
      <c r="B102" s="4" t="s">
        <v>80</v>
      </c>
      <c r="C102" s="1" t="s">
        <v>28</v>
      </c>
      <c r="D102" s="4" t="s">
        <v>77</v>
      </c>
      <c r="E102" s="28">
        <v>1599.04</v>
      </c>
      <c r="F102" s="28">
        <v>2578.72</v>
      </c>
      <c r="G102" s="28">
        <v>3466.53</v>
      </c>
      <c r="H102" s="28">
        <v>5425.3831</v>
      </c>
      <c r="I102" s="28">
        <v>6187.8504</v>
      </c>
      <c r="J102" s="28">
        <v>6019.9399</v>
      </c>
      <c r="K102" s="28">
        <v>8188.7422</v>
      </c>
      <c r="L102" s="28">
        <v>7517.7447</v>
      </c>
      <c r="M102" s="28">
        <v>11840.0653</v>
      </c>
      <c r="N102" s="28">
        <v>9160.9492</v>
      </c>
      <c r="O102" s="28">
        <v>7788.5871</v>
      </c>
      <c r="P102" s="4" t="s">
        <v>34</v>
      </c>
    </row>
    <row r="103" ht="12.75" customHeight="1">
      <c r="A103" s="1" t="s">
        <v>11</v>
      </c>
      <c r="B103" s="1" t="s">
        <v>244</v>
      </c>
      <c r="C103" s="1" t="s">
        <v>28</v>
      </c>
      <c r="D103" s="4" t="s">
        <v>77</v>
      </c>
    </row>
    <row r="104" ht="12.75" customHeight="1">
      <c r="A104" s="1" t="s">
        <v>11</v>
      </c>
      <c r="B104" s="4" t="s">
        <v>85</v>
      </c>
      <c r="C104" s="4" t="s">
        <v>86</v>
      </c>
      <c r="D104" s="1" t="s">
        <v>87</v>
      </c>
      <c r="I104" s="29">
        <v>26.87468596004815</v>
      </c>
      <c r="J104" s="29">
        <v>26.34527154971514</v>
      </c>
      <c r="K104" s="29">
        <v>25.154392624397705</v>
      </c>
      <c r="L104" s="29">
        <v>25.18031384947634</v>
      </c>
      <c r="M104" s="29">
        <v>24.1649824790196</v>
      </c>
      <c r="P104" s="4" t="s">
        <v>34</v>
      </c>
    </row>
    <row r="105" ht="12.75" customHeight="1">
      <c r="A105" s="1" t="s">
        <v>11</v>
      </c>
      <c r="B105" s="1" t="s">
        <v>49</v>
      </c>
      <c r="C105" s="4" t="s">
        <v>86</v>
      </c>
      <c r="D105" s="1" t="s">
        <v>87</v>
      </c>
      <c r="I105" s="29">
        <v>1.155523308960737</v>
      </c>
      <c r="J105" s="29">
        <v>1.0780758105506156</v>
      </c>
      <c r="K105" s="29">
        <v>1.1638415111489973</v>
      </c>
      <c r="L105" s="29">
        <v>1.3125080937575224</v>
      </c>
      <c r="M105" s="29">
        <v>1.3213339410771583</v>
      </c>
      <c r="P105" s="4" t="s">
        <v>34</v>
      </c>
    </row>
    <row r="106" ht="12.75" customHeight="1">
      <c r="A106" s="1" t="s">
        <v>11</v>
      </c>
      <c r="B106" s="1" t="s">
        <v>68</v>
      </c>
      <c r="C106" s="4" t="s">
        <v>86</v>
      </c>
      <c r="D106" s="1" t="s">
        <v>87</v>
      </c>
      <c r="I106" s="29">
        <v>11.023236109478335</v>
      </c>
      <c r="J106" s="29">
        <v>10.585885181995025</v>
      </c>
      <c r="K106" s="29">
        <v>10.525558993902434</v>
      </c>
      <c r="L106" s="29">
        <v>10.113820430515624</v>
      </c>
      <c r="M106" s="29">
        <v>10.46547037638513</v>
      </c>
      <c r="P106" s="4" t="s">
        <v>34</v>
      </c>
    </row>
    <row r="107" ht="12.75" customHeight="1">
      <c r="A107" s="1" t="s">
        <v>11</v>
      </c>
      <c r="B107" s="1" t="s">
        <v>69</v>
      </c>
      <c r="C107" s="4" t="s">
        <v>86</v>
      </c>
      <c r="D107" s="1" t="s">
        <v>87</v>
      </c>
      <c r="I107" s="29"/>
      <c r="J107" s="29"/>
      <c r="K107" s="29"/>
      <c r="L107" s="29"/>
      <c r="M107" s="29"/>
      <c r="P107" s="4" t="s">
        <v>34</v>
      </c>
    </row>
    <row r="108" ht="12.75" customHeight="1">
      <c r="A108" s="1" t="s">
        <v>11</v>
      </c>
      <c r="B108" s="1" t="s">
        <v>71</v>
      </c>
      <c r="C108" s="4" t="s">
        <v>86</v>
      </c>
      <c r="D108" s="1" t="s">
        <v>87</v>
      </c>
      <c r="I108" s="29">
        <v>4.600334889913667</v>
      </c>
      <c r="J108" s="29">
        <v>5.002418512980384</v>
      </c>
      <c r="K108" s="29">
        <v>5.58692902576789</v>
      </c>
      <c r="L108" s="29">
        <v>5.658404750700246</v>
      </c>
      <c r="M108" s="29">
        <v>5.904065426309263</v>
      </c>
      <c r="P108" s="4" t="s">
        <v>34</v>
      </c>
    </row>
    <row r="109" ht="12.75" customHeight="1">
      <c r="A109" s="1" t="s">
        <v>11</v>
      </c>
      <c r="B109" s="1" t="s">
        <v>72</v>
      </c>
      <c r="C109" s="4" t="s">
        <v>86</v>
      </c>
      <c r="D109" s="1" t="s">
        <v>87</v>
      </c>
      <c r="I109" s="29">
        <v>18.341860352436722</v>
      </c>
      <c r="J109" s="29">
        <v>18.177436809398127</v>
      </c>
      <c r="K109" s="29">
        <v>18.504117514056166</v>
      </c>
      <c r="L109" s="29">
        <v>18.222790316404456</v>
      </c>
      <c r="M109" s="29">
        <v>18.909135983996997</v>
      </c>
      <c r="P109" s="4" t="s">
        <v>34</v>
      </c>
    </row>
    <row r="110" ht="12.75" customHeight="1">
      <c r="A110" s="1" t="s">
        <v>11</v>
      </c>
      <c r="B110" s="1" t="s">
        <v>316</v>
      </c>
      <c r="C110" s="4" t="s">
        <v>86</v>
      </c>
      <c r="D110" s="1" t="s">
        <v>87</v>
      </c>
      <c r="I110" s="29">
        <v>8.00026172148614</v>
      </c>
      <c r="J110" s="29">
        <v>7.85610350657281</v>
      </c>
      <c r="K110" s="29">
        <v>7.92966718031073</v>
      </c>
      <c r="L110" s="29">
        <v>8.009365342742969</v>
      </c>
      <c r="M110" s="29">
        <v>7.659102229979911</v>
      </c>
      <c r="P110" s="4" t="s">
        <v>34</v>
      </c>
    </row>
    <row r="111" ht="12.75" customHeight="1">
      <c r="A111" s="1" t="s">
        <v>11</v>
      </c>
      <c r="B111" s="1" t="s">
        <v>74</v>
      </c>
      <c r="C111" s="4" t="s">
        <v>86</v>
      </c>
      <c r="D111" s="1" t="s">
        <v>87</v>
      </c>
      <c r="P111" s="4" t="s">
        <v>34</v>
      </c>
    </row>
    <row r="112" ht="12.75" customHeight="1">
      <c r="A112" s="1" t="s">
        <v>11</v>
      </c>
      <c r="B112" s="1" t="s">
        <v>118</v>
      </c>
      <c r="C112" s="4" t="s">
        <v>86</v>
      </c>
      <c r="D112" s="1" t="s">
        <v>87</v>
      </c>
      <c r="P112" s="4" t="s">
        <v>34</v>
      </c>
    </row>
    <row r="113" ht="12.75" customHeight="1">
      <c r="A113" s="1" t="s">
        <v>11</v>
      </c>
      <c r="B113" s="1" t="s">
        <v>124</v>
      </c>
      <c r="C113" s="4" t="s">
        <v>86</v>
      </c>
      <c r="D113" s="1" t="s">
        <v>87</v>
      </c>
      <c r="P113" s="4" t="s">
        <v>34</v>
      </c>
    </row>
    <row r="114" ht="15.75" customHeight="1">
      <c r="A114" s="4"/>
      <c r="B114" s="4"/>
      <c r="C114" s="4"/>
      <c r="D114" s="4"/>
    </row>
    <row r="115" ht="15.75" customHeight="1">
      <c r="A115" s="4"/>
      <c r="B115" s="4"/>
      <c r="C115" s="4"/>
      <c r="D115" s="4"/>
    </row>
    <row r="116" ht="15.75" customHeight="1">
      <c r="A116" s="4"/>
      <c r="B116" s="4"/>
      <c r="C116" s="4"/>
      <c r="D116" s="4"/>
    </row>
    <row r="117" ht="15.75" customHeight="1">
      <c r="A117" s="4"/>
      <c r="B117" s="4"/>
      <c r="C117" s="4"/>
      <c r="D117" s="4"/>
    </row>
    <row r="118" ht="15.75" customHeight="1">
      <c r="A118" s="4"/>
      <c r="B118" s="4"/>
      <c r="C118" s="4"/>
      <c r="D118" s="4"/>
    </row>
    <row r="119" ht="15.75" customHeight="1">
      <c r="A119" s="4"/>
      <c r="B119" s="4"/>
      <c r="C119" s="4"/>
      <c r="D119" s="4"/>
    </row>
    <row r="120" ht="15.75" customHeight="1">
      <c r="A120" s="4"/>
      <c r="B120" s="4"/>
      <c r="C120" s="4"/>
      <c r="D120" s="4"/>
    </row>
    <row r="121" ht="15.75" customHeight="1">
      <c r="A121" s="4"/>
      <c r="B121" s="4"/>
      <c r="C121" s="4"/>
      <c r="D121" s="4"/>
    </row>
    <row r="122" ht="15.75" customHeight="1">
      <c r="A122" s="4"/>
      <c r="B122" s="4"/>
      <c r="C122" s="4"/>
      <c r="D122" s="4"/>
    </row>
    <row r="123" ht="15.75" customHeight="1">
      <c r="A123" s="4"/>
      <c r="B123" s="4"/>
      <c r="C123" s="4"/>
      <c r="D123" s="4"/>
    </row>
    <row r="124" ht="15.75" customHeight="1">
      <c r="A124" s="4"/>
      <c r="B124" s="4"/>
      <c r="C124" s="4"/>
      <c r="D124" s="4"/>
    </row>
    <row r="125" ht="15.75" customHeight="1">
      <c r="A125" s="4"/>
      <c r="B125" s="4"/>
      <c r="C125" s="4"/>
      <c r="D125" s="4"/>
    </row>
    <row r="126" ht="15.75" customHeight="1">
      <c r="A126" s="4"/>
      <c r="B126" s="4"/>
      <c r="C126" s="4"/>
      <c r="D126" s="4"/>
    </row>
    <row r="127" ht="15.75" customHeight="1">
      <c r="A127" s="4"/>
      <c r="B127" s="4"/>
      <c r="C127" s="4"/>
      <c r="D127" s="4"/>
    </row>
    <row r="128" ht="15.75" customHeight="1">
      <c r="A128" s="4"/>
      <c r="B128" s="4"/>
      <c r="C128" s="4"/>
      <c r="D128" s="4"/>
    </row>
    <row r="129" ht="15.75" customHeight="1">
      <c r="A129" s="4"/>
      <c r="B129" s="4"/>
      <c r="C129" s="4"/>
      <c r="D129" s="4"/>
    </row>
    <row r="130" ht="15.75" customHeight="1">
      <c r="A130" s="4"/>
      <c r="B130" s="4"/>
      <c r="C130" s="4"/>
      <c r="D130" s="4"/>
    </row>
    <row r="131" ht="15.75" customHeight="1">
      <c r="A131" s="4"/>
      <c r="B131" s="4"/>
      <c r="C131" s="4"/>
      <c r="D131" s="4"/>
    </row>
    <row r="132" ht="15.75" customHeight="1">
      <c r="A132" s="4"/>
      <c r="B132" s="4"/>
      <c r="C132" s="4"/>
      <c r="D132" s="4"/>
    </row>
    <row r="133" ht="15.75" customHeight="1">
      <c r="A133" s="4"/>
      <c r="B133" s="4"/>
      <c r="C133" s="4"/>
      <c r="D133" s="4"/>
    </row>
    <row r="134" ht="15.75" customHeight="1">
      <c r="A134" s="4"/>
      <c r="B134" s="4"/>
      <c r="C134" s="4"/>
      <c r="D134" s="4"/>
    </row>
    <row r="135" ht="15.75" customHeight="1">
      <c r="A135" s="4"/>
      <c r="B135" s="4"/>
      <c r="C135" s="4"/>
      <c r="D135" s="4"/>
    </row>
    <row r="136" ht="15.75" customHeight="1">
      <c r="A136" s="4"/>
      <c r="B136" s="4"/>
      <c r="C136" s="4"/>
      <c r="D136" s="4"/>
    </row>
    <row r="137" ht="15.75" customHeight="1">
      <c r="A137" s="4"/>
      <c r="B137" s="4"/>
      <c r="C137" s="4"/>
      <c r="D137" s="4"/>
    </row>
    <row r="138" ht="15.75" customHeight="1">
      <c r="A138" s="4"/>
      <c r="B138" s="4"/>
      <c r="C138" s="4"/>
      <c r="D138" s="4"/>
    </row>
    <row r="139" ht="15.75" customHeight="1">
      <c r="A139" s="4"/>
      <c r="B139" s="4"/>
      <c r="C139" s="4"/>
      <c r="D139" s="4"/>
    </row>
    <row r="140" ht="15.75" customHeight="1">
      <c r="A140" s="4"/>
      <c r="B140" s="4"/>
      <c r="C140" s="4"/>
      <c r="D140" s="4"/>
    </row>
    <row r="141" ht="15.75" customHeight="1">
      <c r="A141" s="4"/>
      <c r="B141" s="4"/>
      <c r="C141" s="4"/>
      <c r="D141" s="4"/>
    </row>
    <row r="142" ht="15.75" customHeight="1">
      <c r="A142" s="4"/>
      <c r="B142" s="4"/>
      <c r="C142" s="4"/>
      <c r="D142" s="4"/>
    </row>
    <row r="143" ht="15.75" customHeight="1">
      <c r="A143" s="4"/>
      <c r="B143" s="4"/>
      <c r="C143" s="4"/>
      <c r="D143" s="4"/>
    </row>
    <row r="144" ht="15.75" customHeight="1">
      <c r="A144" s="4"/>
      <c r="B144" s="4"/>
      <c r="C144" s="4"/>
      <c r="D144" s="4"/>
    </row>
    <row r="145" ht="15.75" customHeight="1">
      <c r="A145" s="4"/>
      <c r="B145" s="4"/>
      <c r="C145" s="4"/>
      <c r="D145" s="4"/>
    </row>
    <row r="146" ht="15.75" customHeight="1">
      <c r="A146" s="4"/>
      <c r="B146" s="4"/>
      <c r="C146" s="4"/>
      <c r="D146" s="4"/>
    </row>
    <row r="147" ht="15.75" customHeight="1">
      <c r="A147" s="4"/>
      <c r="B147" s="4"/>
      <c r="C147" s="4"/>
      <c r="D147" s="4"/>
    </row>
    <row r="148" ht="15.75" customHeight="1">
      <c r="A148" s="4"/>
      <c r="B148" s="4"/>
      <c r="C148" s="4"/>
      <c r="D148" s="4"/>
    </row>
    <row r="149" ht="15.75" customHeight="1">
      <c r="A149" s="4"/>
      <c r="B149" s="4"/>
      <c r="C149" s="4"/>
      <c r="D149" s="4"/>
    </row>
    <row r="150" ht="15.75" customHeight="1">
      <c r="A150" s="4"/>
      <c r="B150" s="4"/>
      <c r="C150" s="4"/>
      <c r="D150" s="4"/>
    </row>
    <row r="151" ht="15.75" customHeight="1">
      <c r="A151" s="4"/>
      <c r="B151" s="4"/>
      <c r="C151" s="4"/>
      <c r="D151" s="4"/>
    </row>
    <row r="152" ht="15.75" customHeight="1">
      <c r="A152" s="4"/>
      <c r="B152" s="4"/>
      <c r="C152" s="4"/>
      <c r="D152" s="4"/>
    </row>
    <row r="153" ht="15.75" customHeight="1">
      <c r="A153" s="4"/>
      <c r="B153" s="4"/>
      <c r="C153" s="4"/>
      <c r="D153" s="4"/>
    </row>
    <row r="154" ht="15.75" customHeight="1">
      <c r="A154" s="4"/>
      <c r="B154" s="4"/>
      <c r="C154" s="4"/>
      <c r="D154" s="4"/>
    </row>
    <row r="155" ht="15.75" customHeight="1">
      <c r="A155" s="4"/>
      <c r="B155" s="4"/>
      <c r="C155" s="4"/>
      <c r="D155" s="4"/>
    </row>
    <row r="156" ht="15.75" customHeight="1">
      <c r="A156" s="4"/>
      <c r="B156" s="4"/>
      <c r="C156" s="4"/>
      <c r="D156" s="4"/>
    </row>
    <row r="157" ht="15.75" customHeight="1">
      <c r="A157" s="4"/>
      <c r="B157" s="4"/>
      <c r="C157" s="4"/>
      <c r="D157" s="4"/>
    </row>
    <row r="158" ht="15.75" customHeight="1">
      <c r="A158" s="4"/>
      <c r="B158" s="4"/>
      <c r="C158" s="4"/>
      <c r="D158" s="4"/>
    </row>
    <row r="159" ht="15.75" customHeight="1">
      <c r="A159" s="4"/>
      <c r="B159" s="4"/>
      <c r="C159" s="4"/>
      <c r="D159" s="4"/>
    </row>
    <row r="160" ht="15.75" customHeight="1">
      <c r="A160" s="4"/>
      <c r="B160" s="4"/>
      <c r="C160" s="4"/>
      <c r="D160" s="4"/>
    </row>
    <row r="161" ht="15.75" customHeight="1">
      <c r="A161" s="4"/>
      <c r="B161" s="4"/>
      <c r="C161" s="4"/>
      <c r="D161" s="4"/>
    </row>
    <row r="162" ht="15.75" customHeight="1">
      <c r="A162" s="4"/>
      <c r="B162" s="4"/>
      <c r="C162" s="4"/>
      <c r="D162" s="4"/>
    </row>
    <row r="163" ht="15.75" customHeight="1">
      <c r="A163" s="4"/>
      <c r="B163" s="4"/>
      <c r="C163" s="4"/>
      <c r="D163" s="4"/>
    </row>
    <row r="164" ht="15.75" customHeight="1">
      <c r="A164" s="4"/>
      <c r="B164" s="4"/>
      <c r="C164" s="4"/>
      <c r="D164" s="4"/>
    </row>
    <row r="165" ht="15.75" customHeight="1">
      <c r="A165" s="4"/>
      <c r="B165" s="4"/>
      <c r="C165" s="4"/>
      <c r="D165" s="4"/>
    </row>
    <row r="166" ht="15.75" customHeight="1">
      <c r="A166" s="4"/>
      <c r="B166" s="4"/>
      <c r="C166" s="4"/>
      <c r="D166" s="4"/>
    </row>
    <row r="167" ht="15.75" customHeight="1">
      <c r="A167" s="4"/>
      <c r="B167" s="4"/>
      <c r="C167" s="4"/>
      <c r="D167" s="4"/>
    </row>
    <row r="168" ht="15.75" customHeight="1">
      <c r="A168" s="4"/>
      <c r="B168" s="4"/>
      <c r="C168" s="4"/>
      <c r="D168" s="4"/>
    </row>
    <row r="169" ht="15.75" customHeight="1">
      <c r="A169" s="4"/>
      <c r="B169" s="4"/>
      <c r="C169" s="4"/>
      <c r="D169" s="4"/>
    </row>
    <row r="170" ht="15.75" customHeight="1">
      <c r="A170" s="4"/>
      <c r="B170" s="4"/>
      <c r="C170" s="4"/>
      <c r="D170" s="4"/>
    </row>
    <row r="171" ht="15.75" customHeight="1">
      <c r="A171" s="4"/>
      <c r="B171" s="4"/>
      <c r="C171" s="4"/>
      <c r="D171" s="4"/>
    </row>
    <row r="172" ht="15.75" customHeight="1">
      <c r="A172" s="4"/>
      <c r="B172" s="4"/>
      <c r="C172" s="4"/>
      <c r="D172" s="4"/>
    </row>
    <row r="173" ht="15.75" customHeight="1">
      <c r="A173" s="4"/>
      <c r="B173" s="4"/>
      <c r="C173" s="4"/>
      <c r="D173" s="4"/>
    </row>
    <row r="174" ht="15.75" customHeight="1">
      <c r="A174" s="4"/>
      <c r="B174" s="4"/>
      <c r="C174" s="4"/>
      <c r="D174" s="4"/>
    </row>
    <row r="175" ht="15.75" customHeight="1">
      <c r="A175" s="4"/>
      <c r="B175" s="4"/>
      <c r="C175" s="4"/>
      <c r="D175" s="4"/>
    </row>
    <row r="176" ht="15.75" customHeight="1">
      <c r="A176" s="4"/>
      <c r="B176" s="4"/>
      <c r="C176" s="4"/>
      <c r="D176" s="4"/>
    </row>
    <row r="177" ht="15.75" customHeight="1">
      <c r="A177" s="4"/>
      <c r="B177" s="4"/>
      <c r="C177" s="4"/>
      <c r="D177" s="4"/>
    </row>
    <row r="178" ht="15.75" customHeight="1">
      <c r="A178" s="4"/>
      <c r="B178" s="4"/>
      <c r="C178" s="4"/>
      <c r="D178" s="4"/>
    </row>
    <row r="179" ht="15.75" customHeight="1">
      <c r="A179" s="4"/>
      <c r="B179" s="4"/>
      <c r="C179" s="4"/>
      <c r="D179" s="4"/>
    </row>
    <row r="180" ht="15.75" customHeight="1">
      <c r="A180" s="4"/>
      <c r="B180" s="4"/>
      <c r="C180" s="4"/>
      <c r="D180" s="4"/>
    </row>
    <row r="181" ht="15.75" customHeight="1">
      <c r="A181" s="4"/>
      <c r="B181" s="4"/>
      <c r="C181" s="4"/>
      <c r="D181" s="4"/>
    </row>
    <row r="182" ht="15.75" customHeight="1">
      <c r="A182" s="4"/>
      <c r="B182" s="4"/>
      <c r="C182" s="4"/>
      <c r="D182" s="4"/>
    </row>
    <row r="183" ht="15.75" customHeight="1">
      <c r="A183" s="4"/>
      <c r="B183" s="4"/>
      <c r="C183" s="4"/>
      <c r="D183" s="4"/>
    </row>
    <row r="184" ht="15.75" customHeight="1">
      <c r="A184" s="4"/>
      <c r="B184" s="4"/>
      <c r="C184" s="4"/>
      <c r="D184" s="4"/>
    </row>
    <row r="185" ht="15.75" customHeight="1">
      <c r="A185" s="4"/>
      <c r="B185" s="4"/>
      <c r="C185" s="4"/>
      <c r="D185" s="4"/>
    </row>
    <row r="186" ht="15.75" customHeight="1">
      <c r="A186" s="4"/>
      <c r="B186" s="4"/>
      <c r="C186" s="4"/>
      <c r="D186" s="4"/>
    </row>
    <row r="187" ht="15.75" customHeight="1">
      <c r="A187" s="4"/>
      <c r="B187" s="4"/>
      <c r="C187" s="4"/>
      <c r="D187" s="4"/>
    </row>
    <row r="188" ht="15.75" customHeight="1">
      <c r="A188" s="4"/>
      <c r="B188" s="4"/>
      <c r="C188" s="4"/>
      <c r="D188" s="4"/>
    </row>
    <row r="189" ht="15.75" customHeight="1">
      <c r="A189" s="4"/>
      <c r="B189" s="4"/>
      <c r="C189" s="4"/>
      <c r="D189" s="4"/>
    </row>
    <row r="190" ht="15.75" customHeight="1">
      <c r="A190" s="4"/>
      <c r="B190" s="4"/>
      <c r="C190" s="4"/>
      <c r="D190" s="4"/>
    </row>
    <row r="191" ht="15.75" customHeight="1">
      <c r="A191" s="4"/>
      <c r="B191" s="4"/>
      <c r="C191" s="4"/>
      <c r="D191" s="4"/>
    </row>
    <row r="192" ht="15.75" customHeight="1">
      <c r="A192" s="4"/>
      <c r="B192" s="4"/>
      <c r="C192" s="4"/>
      <c r="D192" s="4"/>
    </row>
    <row r="193" ht="15.75" customHeight="1">
      <c r="A193" s="4"/>
      <c r="B193" s="4"/>
      <c r="C193" s="4"/>
      <c r="D193" s="4"/>
    </row>
    <row r="194" ht="15.75" customHeight="1">
      <c r="A194" s="4"/>
      <c r="B194" s="4"/>
      <c r="C194" s="4"/>
      <c r="D194" s="4"/>
    </row>
    <row r="195" ht="15.75" customHeight="1">
      <c r="A195" s="4"/>
      <c r="B195" s="4"/>
      <c r="C195" s="4"/>
      <c r="D195" s="4"/>
    </row>
    <row r="196" ht="15.75" customHeight="1">
      <c r="A196" s="4"/>
      <c r="B196" s="4"/>
      <c r="C196" s="4"/>
      <c r="D196" s="4"/>
    </row>
    <row r="197" ht="15.75" customHeight="1">
      <c r="A197" s="4"/>
      <c r="B197" s="4"/>
      <c r="C197" s="4"/>
      <c r="D197" s="4"/>
    </row>
    <row r="198" ht="15.75" customHeight="1">
      <c r="A198" s="4"/>
      <c r="B198" s="4"/>
      <c r="C198" s="4"/>
      <c r="D198" s="4"/>
    </row>
    <row r="199" ht="15.75" customHeight="1">
      <c r="A199" s="4"/>
      <c r="B199" s="4"/>
      <c r="C199" s="4"/>
      <c r="D199" s="4"/>
    </row>
    <row r="200" ht="15.75" customHeight="1">
      <c r="A200" s="4"/>
      <c r="B200" s="4"/>
      <c r="C200" s="4"/>
      <c r="D200" s="4"/>
    </row>
    <row r="201" ht="15.75" customHeight="1">
      <c r="A201" s="4"/>
      <c r="B201" s="4"/>
      <c r="C201" s="4"/>
      <c r="D201" s="4"/>
    </row>
    <row r="202" ht="15.75" customHeight="1">
      <c r="A202" s="4"/>
      <c r="B202" s="4"/>
      <c r="C202" s="4"/>
      <c r="D202" s="4"/>
    </row>
    <row r="203" ht="15.75" customHeight="1">
      <c r="A203" s="4"/>
      <c r="B203" s="4"/>
      <c r="C203" s="4"/>
      <c r="D203" s="4"/>
    </row>
    <row r="204" ht="15.75" customHeight="1">
      <c r="A204" s="4"/>
      <c r="B204" s="4"/>
      <c r="C204" s="4"/>
      <c r="D204" s="4"/>
    </row>
    <row r="205" ht="15.75" customHeight="1">
      <c r="A205" s="4"/>
      <c r="B205" s="4"/>
      <c r="C205" s="4"/>
      <c r="D205" s="4"/>
    </row>
    <row r="206" ht="15.75" customHeight="1">
      <c r="A206" s="4"/>
      <c r="B206" s="4"/>
      <c r="C206" s="4"/>
      <c r="D206" s="4"/>
    </row>
    <row r="207" ht="15.75" customHeight="1">
      <c r="A207" s="4"/>
      <c r="B207" s="4"/>
      <c r="C207" s="4"/>
      <c r="D207" s="4"/>
    </row>
    <row r="208" ht="15.75" customHeight="1">
      <c r="A208" s="4"/>
      <c r="B208" s="4"/>
      <c r="C208" s="4"/>
      <c r="D208" s="4"/>
    </row>
    <row r="209" ht="15.75" customHeight="1">
      <c r="A209" s="4"/>
      <c r="B209" s="4"/>
      <c r="C209" s="4"/>
      <c r="D209" s="4"/>
    </row>
    <row r="210" ht="15.75" customHeight="1">
      <c r="A210" s="4"/>
      <c r="B210" s="4"/>
      <c r="C210" s="4"/>
      <c r="D210" s="4"/>
    </row>
    <row r="211" ht="15.75" customHeight="1">
      <c r="A211" s="4"/>
      <c r="B211" s="4"/>
      <c r="C211" s="4"/>
      <c r="D211" s="4"/>
    </row>
    <row r="212" ht="15.75" customHeight="1">
      <c r="A212" s="4"/>
      <c r="B212" s="4"/>
      <c r="C212" s="4"/>
      <c r="D212" s="4"/>
    </row>
    <row r="213" ht="15.75" customHeight="1">
      <c r="A213" s="4"/>
      <c r="B213" s="4"/>
      <c r="C213" s="4"/>
      <c r="D213" s="4"/>
    </row>
    <row r="214" ht="15.75" customHeight="1">
      <c r="A214" s="4"/>
      <c r="B214" s="4"/>
      <c r="C214" s="4"/>
      <c r="D214" s="4"/>
    </row>
    <row r="215" ht="15.75" customHeight="1">
      <c r="A215" s="4"/>
      <c r="B215" s="4"/>
      <c r="C215" s="4"/>
      <c r="D215" s="4"/>
    </row>
    <row r="216" ht="15.75" customHeight="1">
      <c r="A216" s="4"/>
      <c r="B216" s="4"/>
      <c r="C216" s="4"/>
      <c r="D216" s="4"/>
    </row>
    <row r="217" ht="15.75" customHeight="1">
      <c r="A217" s="4"/>
      <c r="B217" s="4"/>
      <c r="C217" s="4"/>
      <c r="D217" s="4"/>
    </row>
    <row r="218" ht="15.75" customHeight="1">
      <c r="A218" s="4"/>
      <c r="B218" s="4"/>
      <c r="C218" s="4"/>
      <c r="D218" s="4"/>
    </row>
    <row r="219" ht="15.75" customHeight="1">
      <c r="A219" s="4"/>
      <c r="B219" s="4"/>
      <c r="C219" s="4"/>
      <c r="D219" s="4"/>
    </row>
    <row r="220" ht="15.75" customHeight="1">
      <c r="A220" s="4"/>
      <c r="B220" s="4"/>
      <c r="C220" s="4"/>
      <c r="D220" s="4"/>
    </row>
    <row r="221" ht="15.75" customHeight="1">
      <c r="A221" s="4"/>
      <c r="B221" s="4"/>
      <c r="C221" s="4"/>
      <c r="D221" s="4"/>
    </row>
    <row r="222" ht="15.75" customHeight="1">
      <c r="A222" s="4"/>
      <c r="B222" s="4"/>
      <c r="C222" s="4"/>
      <c r="D222" s="4"/>
    </row>
    <row r="223" ht="15.75" customHeight="1">
      <c r="A223" s="4"/>
      <c r="B223" s="4"/>
      <c r="C223" s="4"/>
      <c r="D223" s="4"/>
    </row>
    <row r="224" ht="15.75" customHeight="1">
      <c r="A224" s="4"/>
      <c r="B224" s="4"/>
      <c r="C224" s="4"/>
      <c r="D224" s="4"/>
    </row>
    <row r="225" ht="15.75" customHeight="1">
      <c r="A225" s="4"/>
      <c r="B225" s="4"/>
      <c r="C225" s="4"/>
      <c r="D225" s="4"/>
    </row>
    <row r="226" ht="15.75" customHeight="1">
      <c r="A226" s="4"/>
      <c r="B226" s="4"/>
      <c r="C226" s="4"/>
      <c r="D226" s="4"/>
    </row>
    <row r="227" ht="15.75" customHeight="1">
      <c r="A227" s="4"/>
      <c r="B227" s="4"/>
      <c r="C227" s="4"/>
      <c r="D227" s="4"/>
    </row>
    <row r="228" ht="15.75" customHeight="1">
      <c r="A228" s="4"/>
      <c r="B228" s="4"/>
      <c r="C228" s="4"/>
      <c r="D228" s="4"/>
    </row>
    <row r="229" ht="15.75" customHeight="1">
      <c r="A229" s="4"/>
      <c r="B229" s="4"/>
      <c r="C229" s="4"/>
      <c r="D229" s="4"/>
    </row>
    <row r="230" ht="15.75" customHeight="1">
      <c r="A230" s="4"/>
      <c r="B230" s="4"/>
      <c r="C230" s="4"/>
      <c r="D230" s="4"/>
    </row>
    <row r="231" ht="15.75" customHeight="1">
      <c r="A231" s="4"/>
      <c r="B231" s="4"/>
      <c r="C231" s="4"/>
      <c r="D231" s="4"/>
    </row>
    <row r="232" ht="15.75" customHeight="1">
      <c r="A232" s="4"/>
      <c r="B232" s="4"/>
      <c r="C232" s="4"/>
      <c r="D232" s="4"/>
    </row>
    <row r="233" ht="15.75" customHeight="1">
      <c r="A233" s="4"/>
      <c r="B233" s="4"/>
      <c r="C233" s="4"/>
      <c r="D233" s="4"/>
    </row>
    <row r="234" ht="15.75" customHeight="1">
      <c r="A234" s="4"/>
      <c r="B234" s="4"/>
      <c r="C234" s="4"/>
      <c r="D234" s="4"/>
    </row>
    <row r="235" ht="15.75" customHeight="1">
      <c r="A235" s="4"/>
      <c r="B235" s="4"/>
      <c r="C235" s="4"/>
      <c r="D235" s="4"/>
    </row>
    <row r="236" ht="15.75" customHeight="1">
      <c r="A236" s="4"/>
      <c r="B236" s="4"/>
      <c r="C236" s="4"/>
      <c r="D236" s="4"/>
    </row>
    <row r="237" ht="15.75" customHeight="1">
      <c r="A237" s="4"/>
      <c r="B237" s="4"/>
      <c r="C237" s="4"/>
      <c r="D237" s="4"/>
    </row>
    <row r="238" ht="15.75" customHeight="1">
      <c r="A238" s="4"/>
      <c r="B238" s="4"/>
      <c r="C238" s="4"/>
      <c r="D238" s="4"/>
    </row>
    <row r="239" ht="15.75" customHeight="1">
      <c r="A239" s="4"/>
      <c r="B239" s="4"/>
      <c r="C239" s="4"/>
      <c r="D239" s="4"/>
    </row>
    <row r="240" ht="15.75" customHeight="1">
      <c r="A240" s="4"/>
      <c r="B240" s="4"/>
      <c r="C240" s="4"/>
      <c r="D240" s="4"/>
    </row>
    <row r="241" ht="15.75" customHeight="1">
      <c r="A241" s="4"/>
      <c r="B241" s="4"/>
      <c r="C241" s="4"/>
      <c r="D241" s="4"/>
    </row>
    <row r="242" ht="15.75" customHeight="1">
      <c r="A242" s="4"/>
      <c r="B242" s="4"/>
      <c r="C242" s="4"/>
      <c r="D242" s="4"/>
    </row>
    <row r="243" ht="15.75" customHeight="1">
      <c r="A243" s="4"/>
      <c r="B243" s="4"/>
      <c r="C243" s="4"/>
      <c r="D243" s="4"/>
    </row>
    <row r="244" ht="15.75" customHeight="1">
      <c r="A244" s="4"/>
      <c r="B244" s="4"/>
      <c r="C244" s="4"/>
      <c r="D244" s="4"/>
    </row>
    <row r="245" ht="15.75" customHeight="1">
      <c r="A245" s="4"/>
      <c r="B245" s="4"/>
      <c r="C245" s="4"/>
      <c r="D245" s="4"/>
    </row>
    <row r="246" ht="15.75" customHeight="1">
      <c r="A246" s="4"/>
      <c r="B246" s="4"/>
      <c r="C246" s="4"/>
      <c r="D246" s="4"/>
    </row>
    <row r="247" ht="15.75" customHeight="1">
      <c r="A247" s="4"/>
      <c r="B247" s="4"/>
      <c r="C247" s="4"/>
      <c r="D247" s="4"/>
    </row>
    <row r="248" ht="15.75" customHeight="1">
      <c r="A248" s="4"/>
      <c r="B248" s="4"/>
      <c r="C248" s="4"/>
      <c r="D248" s="4"/>
    </row>
    <row r="249" ht="15.75" customHeight="1">
      <c r="A249" s="4"/>
      <c r="B249" s="4"/>
      <c r="C249" s="4"/>
      <c r="D249" s="4"/>
    </row>
    <row r="250" ht="15.75" customHeight="1">
      <c r="A250" s="4"/>
      <c r="B250" s="4"/>
      <c r="C250" s="4"/>
      <c r="D250" s="4"/>
    </row>
    <row r="251" ht="15.75" customHeight="1">
      <c r="A251" s="4"/>
      <c r="B251" s="4"/>
      <c r="C251" s="4"/>
      <c r="D251" s="4"/>
    </row>
    <row r="252" ht="15.75" customHeight="1">
      <c r="A252" s="4"/>
      <c r="B252" s="4"/>
      <c r="C252" s="4"/>
      <c r="D252" s="4"/>
    </row>
    <row r="253" ht="15.75" customHeight="1">
      <c r="A253" s="4"/>
      <c r="B253" s="4"/>
      <c r="C253" s="4"/>
      <c r="D253" s="4"/>
    </row>
    <row r="254" ht="15.75" customHeight="1">
      <c r="A254" s="4"/>
      <c r="B254" s="4"/>
      <c r="C254" s="4"/>
      <c r="D254" s="4"/>
    </row>
    <row r="255" ht="15.75" customHeight="1">
      <c r="A255" s="4"/>
      <c r="B255" s="4"/>
      <c r="C255" s="4"/>
      <c r="D255" s="4"/>
    </row>
    <row r="256" ht="15.75" customHeight="1">
      <c r="A256" s="4"/>
      <c r="B256" s="4"/>
      <c r="C256" s="4"/>
      <c r="D256" s="4"/>
    </row>
    <row r="257" ht="15.75" customHeight="1">
      <c r="A257" s="4"/>
      <c r="B257" s="4"/>
      <c r="C257" s="4"/>
      <c r="D257" s="4"/>
    </row>
    <row r="258" ht="15.75" customHeight="1">
      <c r="A258" s="4"/>
      <c r="B258" s="4"/>
      <c r="C258" s="4"/>
      <c r="D258" s="4"/>
    </row>
    <row r="259" ht="15.75" customHeight="1">
      <c r="A259" s="4"/>
      <c r="B259" s="4"/>
      <c r="C259" s="4"/>
      <c r="D259" s="4"/>
    </row>
    <row r="260" ht="15.75" customHeight="1">
      <c r="A260" s="4"/>
      <c r="B260" s="4"/>
      <c r="C260" s="4"/>
      <c r="D260" s="4"/>
    </row>
    <row r="261" ht="15.75" customHeight="1">
      <c r="A261" s="4"/>
      <c r="B261" s="4"/>
      <c r="C261" s="4"/>
      <c r="D261" s="4"/>
    </row>
    <row r="262" ht="15.75" customHeight="1">
      <c r="A262" s="4"/>
      <c r="B262" s="4"/>
      <c r="C262" s="4"/>
      <c r="D262" s="4"/>
    </row>
    <row r="263" ht="15.75" customHeight="1">
      <c r="A263" s="4"/>
      <c r="B263" s="4"/>
      <c r="C263" s="4"/>
      <c r="D263" s="4"/>
    </row>
    <row r="264" ht="15.75" customHeight="1">
      <c r="A264" s="4"/>
      <c r="B264" s="4"/>
      <c r="C264" s="4"/>
      <c r="D264" s="4"/>
    </row>
    <row r="265" ht="15.75" customHeight="1">
      <c r="A265" s="4"/>
      <c r="B265" s="4"/>
      <c r="C265" s="4"/>
      <c r="D265" s="4"/>
    </row>
    <row r="266" ht="15.75" customHeight="1">
      <c r="A266" s="4"/>
      <c r="B266" s="4"/>
      <c r="C266" s="4"/>
      <c r="D266" s="4"/>
    </row>
    <row r="267" ht="15.75" customHeight="1">
      <c r="A267" s="4"/>
      <c r="B267" s="4"/>
      <c r="C267" s="4"/>
      <c r="D267" s="4"/>
    </row>
    <row r="268" ht="15.75" customHeight="1">
      <c r="A268" s="4"/>
      <c r="B268" s="4"/>
      <c r="C268" s="4"/>
      <c r="D268" s="4"/>
    </row>
    <row r="269" ht="15.75" customHeight="1">
      <c r="A269" s="4"/>
      <c r="B269" s="4"/>
      <c r="C269" s="4"/>
      <c r="D269" s="4"/>
    </row>
    <row r="270" ht="15.75" customHeight="1">
      <c r="A270" s="4"/>
      <c r="B270" s="4"/>
      <c r="C270" s="4"/>
      <c r="D270" s="4"/>
    </row>
    <row r="271" ht="15.75" customHeight="1">
      <c r="A271" s="4"/>
      <c r="B271" s="4"/>
      <c r="C271" s="4"/>
      <c r="D271" s="4"/>
    </row>
    <row r="272" ht="15.75" customHeight="1">
      <c r="A272" s="4"/>
      <c r="B272" s="4"/>
      <c r="C272" s="4"/>
      <c r="D272" s="4"/>
    </row>
    <row r="273" ht="15.75" customHeight="1">
      <c r="A273" s="4"/>
      <c r="B273" s="4"/>
      <c r="C273" s="4"/>
      <c r="D273" s="4"/>
    </row>
    <row r="274" ht="15.75" customHeight="1">
      <c r="A274" s="4"/>
      <c r="B274" s="4"/>
      <c r="C274" s="4"/>
      <c r="D274" s="4"/>
    </row>
    <row r="275" ht="15.75" customHeight="1">
      <c r="A275" s="4"/>
      <c r="B275" s="4"/>
      <c r="C275" s="4"/>
      <c r="D275" s="4"/>
    </row>
    <row r="276" ht="15.75" customHeight="1">
      <c r="A276" s="4"/>
      <c r="B276" s="4"/>
      <c r="C276" s="4"/>
      <c r="D276" s="4"/>
    </row>
    <row r="277" ht="15.75" customHeight="1">
      <c r="A277" s="4"/>
      <c r="B277" s="4"/>
      <c r="C277" s="4"/>
      <c r="D277" s="4"/>
    </row>
    <row r="278" ht="15.75" customHeight="1">
      <c r="A278" s="4"/>
      <c r="B278" s="4"/>
      <c r="C278" s="4"/>
      <c r="D278" s="4"/>
    </row>
    <row r="279" ht="15.75" customHeight="1">
      <c r="A279" s="4"/>
      <c r="B279" s="4"/>
      <c r="C279" s="4"/>
      <c r="D279" s="4"/>
    </row>
    <row r="280" ht="15.75" customHeight="1">
      <c r="A280" s="4"/>
      <c r="B280" s="4"/>
      <c r="C280" s="4"/>
      <c r="D280" s="4"/>
    </row>
    <row r="281" ht="15.75" customHeight="1">
      <c r="A281" s="4"/>
      <c r="B281" s="4"/>
      <c r="C281" s="4"/>
      <c r="D281" s="4"/>
    </row>
    <row r="282" ht="15.75" customHeight="1">
      <c r="A282" s="4"/>
      <c r="B282" s="4"/>
      <c r="C282" s="4"/>
      <c r="D282" s="4"/>
    </row>
    <row r="283" ht="15.75" customHeight="1">
      <c r="A283" s="4"/>
      <c r="B283" s="4"/>
      <c r="C283" s="4"/>
      <c r="D283" s="4"/>
    </row>
    <row r="284" ht="15.75" customHeight="1">
      <c r="A284" s="4"/>
      <c r="B284" s="4"/>
      <c r="C284" s="4"/>
      <c r="D284" s="4"/>
    </row>
    <row r="285" ht="15.75" customHeight="1">
      <c r="A285" s="4"/>
      <c r="B285" s="4"/>
      <c r="C285" s="4"/>
      <c r="D285" s="4"/>
    </row>
    <row r="286" ht="15.75" customHeight="1">
      <c r="A286" s="4"/>
      <c r="B286" s="4"/>
      <c r="C286" s="4"/>
      <c r="D286" s="4"/>
    </row>
    <row r="287" ht="15.75" customHeight="1">
      <c r="A287" s="4"/>
      <c r="B287" s="4"/>
      <c r="C287" s="4"/>
      <c r="D287" s="4"/>
    </row>
    <row r="288" ht="15.75" customHeight="1">
      <c r="A288" s="4"/>
      <c r="B288" s="4"/>
      <c r="C288" s="4"/>
      <c r="D288" s="4"/>
    </row>
    <row r="289" ht="15.75" customHeight="1">
      <c r="A289" s="4"/>
      <c r="B289" s="4"/>
      <c r="C289" s="4"/>
      <c r="D289" s="4"/>
    </row>
    <row r="290" ht="15.75" customHeight="1">
      <c r="A290" s="4"/>
      <c r="B290" s="4"/>
      <c r="C290" s="4"/>
      <c r="D290" s="4"/>
    </row>
    <row r="291" ht="15.75" customHeight="1">
      <c r="A291" s="4"/>
      <c r="B291" s="4"/>
      <c r="C291" s="4"/>
      <c r="D291" s="4"/>
    </row>
    <row r="292" ht="15.75" customHeight="1">
      <c r="A292" s="4"/>
      <c r="B292" s="4"/>
      <c r="C292" s="4"/>
      <c r="D292" s="4"/>
    </row>
    <row r="293" ht="15.75" customHeight="1">
      <c r="A293" s="4"/>
      <c r="B293" s="4"/>
      <c r="C293" s="4"/>
      <c r="D293" s="4"/>
    </row>
    <row r="294" ht="15.75" customHeight="1">
      <c r="A294" s="4"/>
      <c r="B294" s="4"/>
      <c r="C294" s="4"/>
      <c r="D294" s="4"/>
    </row>
    <row r="295" ht="15.75" customHeight="1">
      <c r="A295" s="4"/>
      <c r="B295" s="4"/>
      <c r="C295" s="4"/>
      <c r="D295" s="4"/>
    </row>
    <row r="296" ht="15.75" customHeight="1">
      <c r="A296" s="4"/>
      <c r="B296" s="4"/>
      <c r="C296" s="4"/>
      <c r="D296" s="4"/>
    </row>
    <row r="297" ht="15.75" customHeight="1">
      <c r="A297" s="4"/>
      <c r="B297" s="4"/>
      <c r="C297" s="4"/>
      <c r="D297" s="4"/>
    </row>
    <row r="298" ht="15.75" customHeight="1">
      <c r="A298" s="4"/>
      <c r="B298" s="4"/>
      <c r="C298" s="4"/>
      <c r="D298" s="4"/>
    </row>
    <row r="299" ht="15.75" customHeight="1">
      <c r="A299" s="4"/>
      <c r="B299" s="4"/>
      <c r="C299" s="4"/>
      <c r="D299" s="4"/>
    </row>
    <row r="300" ht="15.75" customHeight="1">
      <c r="A300" s="4"/>
      <c r="B300" s="4"/>
      <c r="C300" s="4"/>
      <c r="D300" s="4"/>
    </row>
    <row r="301" ht="15.75" customHeight="1">
      <c r="A301" s="4"/>
      <c r="B301" s="4"/>
      <c r="C301" s="4"/>
      <c r="D301" s="4"/>
    </row>
    <row r="302" ht="15.75" customHeight="1">
      <c r="A302" s="4"/>
      <c r="B302" s="4"/>
      <c r="C302" s="4"/>
      <c r="D302" s="4"/>
    </row>
    <row r="303" ht="15.75" customHeight="1">
      <c r="A303" s="4"/>
      <c r="B303" s="4"/>
      <c r="C303" s="4"/>
      <c r="D303" s="4"/>
    </row>
    <row r="304" ht="15.75" customHeight="1">
      <c r="A304" s="4"/>
      <c r="B304" s="4"/>
      <c r="C304" s="4"/>
      <c r="D304" s="4"/>
    </row>
    <row r="305" ht="15.75" customHeight="1">
      <c r="A305" s="4"/>
      <c r="B305" s="4"/>
      <c r="C305" s="4"/>
      <c r="D305" s="4"/>
    </row>
    <row r="306" ht="15.75" customHeight="1">
      <c r="A306" s="4"/>
      <c r="B306" s="4"/>
      <c r="C306" s="4"/>
      <c r="D306" s="4"/>
    </row>
    <row r="307" ht="15.75" customHeight="1">
      <c r="A307" s="4"/>
      <c r="B307" s="4"/>
      <c r="C307" s="4"/>
      <c r="D307" s="4"/>
    </row>
    <row r="308" ht="15.75" customHeight="1">
      <c r="A308" s="4"/>
      <c r="B308" s="4"/>
      <c r="C308" s="4"/>
      <c r="D308" s="4"/>
    </row>
    <row r="309" ht="15.75" customHeight="1">
      <c r="A309" s="4"/>
      <c r="B309" s="4"/>
      <c r="C309" s="4"/>
      <c r="D309" s="4"/>
    </row>
    <row r="310" ht="15.75" customHeight="1">
      <c r="A310" s="4"/>
      <c r="B310" s="4"/>
      <c r="C310" s="4"/>
      <c r="D310" s="4"/>
    </row>
    <row r="311" ht="15.75" customHeight="1">
      <c r="A311" s="4"/>
      <c r="B311" s="4"/>
      <c r="C311" s="4"/>
      <c r="D311" s="4"/>
    </row>
    <row r="312" ht="15.75" customHeight="1">
      <c r="A312" s="4"/>
      <c r="B312" s="4"/>
      <c r="C312" s="4"/>
      <c r="D312" s="4"/>
    </row>
    <row r="313" ht="15.75" customHeight="1">
      <c r="A313" s="4"/>
      <c r="B313" s="4"/>
      <c r="C313" s="4"/>
      <c r="D313" s="4"/>
    </row>
    <row r="314" ht="15.75" customHeight="1">
      <c r="A314" s="4"/>
      <c r="B314" s="4"/>
      <c r="C314" s="4"/>
      <c r="D314" s="4"/>
    </row>
    <row r="315" ht="15.75" customHeight="1">
      <c r="A315" s="4"/>
      <c r="B315" s="4"/>
      <c r="C315" s="4"/>
      <c r="D315" s="4"/>
    </row>
    <row r="316" ht="15.75" customHeight="1">
      <c r="A316" s="4"/>
      <c r="B316" s="4"/>
      <c r="C316" s="4"/>
      <c r="D316" s="4"/>
    </row>
    <row r="317" ht="15.75" customHeight="1">
      <c r="A317" s="4"/>
      <c r="B317" s="4"/>
      <c r="C317" s="4"/>
      <c r="D317" s="4"/>
    </row>
    <row r="318" ht="15.75" customHeight="1">
      <c r="A318" s="4"/>
      <c r="B318" s="4"/>
      <c r="C318" s="4"/>
      <c r="D318" s="4"/>
    </row>
    <row r="319" ht="15.75" customHeight="1">
      <c r="A319" s="4"/>
      <c r="B319" s="4"/>
      <c r="C319" s="4"/>
      <c r="D319" s="4"/>
    </row>
    <row r="320" ht="15.75" customHeight="1">
      <c r="A320" s="4"/>
      <c r="B320" s="4"/>
      <c r="C320" s="4"/>
      <c r="D320" s="4"/>
    </row>
    <row r="321" ht="15.75" customHeight="1">
      <c r="A321" s="4"/>
      <c r="B321" s="4"/>
      <c r="C321" s="4"/>
      <c r="D321" s="4"/>
    </row>
    <row r="322" ht="15.75" customHeight="1">
      <c r="A322" s="4"/>
      <c r="B322" s="4"/>
      <c r="C322" s="4"/>
      <c r="D322" s="4"/>
    </row>
    <row r="323" ht="15.75" customHeight="1">
      <c r="A323" s="4"/>
      <c r="B323" s="4"/>
      <c r="C323" s="4"/>
      <c r="D323" s="4"/>
    </row>
    <row r="324" ht="15.75" customHeight="1">
      <c r="A324" s="4"/>
      <c r="B324" s="4"/>
      <c r="C324" s="4"/>
      <c r="D324" s="4"/>
    </row>
    <row r="325" ht="15.75" customHeight="1">
      <c r="A325" s="4"/>
      <c r="B325" s="4"/>
      <c r="C325" s="4"/>
      <c r="D325" s="4"/>
    </row>
    <row r="326" ht="15.75" customHeight="1">
      <c r="A326" s="4"/>
      <c r="B326" s="4"/>
      <c r="C326" s="4"/>
      <c r="D326" s="4"/>
    </row>
    <row r="327" ht="15.75" customHeight="1">
      <c r="A327" s="4"/>
      <c r="B327" s="4"/>
      <c r="C327" s="4"/>
      <c r="D327" s="4"/>
    </row>
    <row r="328" ht="15.75" customHeight="1">
      <c r="A328" s="4"/>
      <c r="B328" s="4"/>
      <c r="C328" s="4"/>
      <c r="D328" s="4"/>
    </row>
    <row r="329" ht="15.75" customHeight="1">
      <c r="A329" s="4"/>
      <c r="B329" s="4"/>
      <c r="C329" s="4"/>
      <c r="D329" s="4"/>
    </row>
    <row r="330" ht="15.75" customHeight="1">
      <c r="A330" s="4"/>
      <c r="B330" s="4"/>
      <c r="C330" s="4"/>
      <c r="D330" s="4"/>
    </row>
    <row r="331" ht="15.75" customHeight="1">
      <c r="A331" s="4"/>
      <c r="B331" s="4"/>
      <c r="C331" s="4"/>
      <c r="D331" s="4"/>
    </row>
    <row r="332" ht="15.75" customHeight="1">
      <c r="A332" s="4"/>
      <c r="B332" s="4"/>
      <c r="C332" s="4"/>
      <c r="D332" s="4"/>
    </row>
    <row r="333" ht="15.75" customHeight="1">
      <c r="A333" s="4"/>
      <c r="B333" s="4"/>
      <c r="C333" s="4"/>
      <c r="D333" s="4"/>
    </row>
    <row r="334" ht="15.75" customHeight="1">
      <c r="A334" s="4"/>
      <c r="B334" s="4"/>
      <c r="C334" s="4"/>
      <c r="D334" s="4"/>
    </row>
    <row r="335" ht="15.75" customHeight="1">
      <c r="A335" s="4"/>
      <c r="B335" s="4"/>
      <c r="C335" s="4"/>
      <c r="D335" s="4"/>
    </row>
    <row r="336" ht="15.75" customHeight="1">
      <c r="A336" s="4"/>
      <c r="B336" s="4"/>
      <c r="C336" s="4"/>
      <c r="D336" s="4"/>
    </row>
    <row r="337" ht="15.75" customHeight="1">
      <c r="A337" s="4"/>
      <c r="B337" s="4"/>
      <c r="C337" s="4"/>
      <c r="D337" s="4"/>
    </row>
    <row r="338" ht="15.75" customHeight="1">
      <c r="A338" s="4"/>
      <c r="B338" s="4"/>
      <c r="C338" s="4"/>
      <c r="D338" s="4"/>
    </row>
    <row r="339" ht="15.75" customHeight="1">
      <c r="A339" s="4"/>
      <c r="B339" s="4"/>
      <c r="C339" s="4"/>
      <c r="D339" s="4"/>
    </row>
    <row r="340" ht="15.75" customHeight="1">
      <c r="A340" s="4"/>
      <c r="B340" s="4"/>
      <c r="C340" s="4"/>
      <c r="D340" s="4"/>
    </row>
    <row r="341" ht="15.75" customHeight="1">
      <c r="A341" s="4"/>
      <c r="B341" s="4"/>
      <c r="C341" s="4"/>
      <c r="D341" s="4"/>
    </row>
    <row r="342" ht="15.75" customHeight="1">
      <c r="A342" s="4"/>
      <c r="B342" s="4"/>
      <c r="C342" s="4"/>
      <c r="D342" s="4"/>
    </row>
    <row r="343" ht="15.75" customHeight="1">
      <c r="A343" s="4"/>
      <c r="B343" s="4"/>
      <c r="C343" s="4"/>
      <c r="D343" s="4"/>
    </row>
    <row r="344" ht="15.75" customHeight="1">
      <c r="A344" s="4"/>
      <c r="B344" s="4"/>
      <c r="C344" s="4"/>
      <c r="D344" s="4"/>
    </row>
    <row r="345" ht="15.75" customHeight="1">
      <c r="A345" s="4"/>
      <c r="B345" s="4"/>
      <c r="C345" s="4"/>
      <c r="D345" s="4"/>
    </row>
    <row r="346" ht="15.75" customHeight="1">
      <c r="A346" s="4"/>
      <c r="B346" s="4"/>
      <c r="C346" s="4"/>
      <c r="D346" s="4"/>
    </row>
    <row r="347" ht="15.75" customHeight="1">
      <c r="A347" s="4"/>
      <c r="B347" s="4"/>
      <c r="C347" s="4"/>
      <c r="D347" s="4"/>
    </row>
    <row r="348" ht="15.75" customHeight="1">
      <c r="A348" s="4"/>
      <c r="B348" s="4"/>
      <c r="C348" s="4"/>
      <c r="D348" s="4"/>
    </row>
    <row r="349" ht="15.75" customHeight="1">
      <c r="A349" s="4"/>
      <c r="B349" s="4"/>
      <c r="C349" s="4"/>
      <c r="D349" s="4"/>
    </row>
    <row r="350" ht="15.75" customHeight="1">
      <c r="A350" s="4"/>
      <c r="B350" s="4"/>
      <c r="C350" s="4"/>
      <c r="D350" s="4"/>
    </row>
    <row r="351" ht="15.75" customHeight="1">
      <c r="A351" s="4"/>
      <c r="B351" s="4"/>
      <c r="C351" s="4"/>
      <c r="D351" s="4"/>
    </row>
    <row r="352" ht="15.75" customHeight="1">
      <c r="A352" s="4"/>
      <c r="B352" s="4"/>
      <c r="C352" s="4"/>
      <c r="D352" s="4"/>
    </row>
    <row r="353" ht="15.75" customHeight="1">
      <c r="A353" s="4"/>
      <c r="B353" s="4"/>
      <c r="C353" s="4"/>
      <c r="D353" s="4"/>
    </row>
    <row r="354" ht="15.75" customHeight="1">
      <c r="A354" s="4"/>
      <c r="B354" s="4"/>
      <c r="C354" s="4"/>
      <c r="D354" s="4"/>
    </row>
    <row r="355" ht="15.75" customHeight="1">
      <c r="A355" s="4"/>
      <c r="B355" s="4"/>
      <c r="C355" s="4"/>
      <c r="D355" s="4"/>
    </row>
    <row r="356" ht="15.75" customHeight="1">
      <c r="A356" s="4"/>
      <c r="B356" s="4"/>
      <c r="C356" s="4"/>
      <c r="D356" s="4"/>
    </row>
    <row r="357" ht="15.75" customHeight="1">
      <c r="A357" s="4"/>
      <c r="B357" s="4"/>
      <c r="C357" s="4"/>
      <c r="D357" s="4"/>
    </row>
    <row r="358" ht="15.75" customHeight="1">
      <c r="A358" s="4"/>
      <c r="B358" s="4"/>
      <c r="C358" s="4"/>
      <c r="D358" s="4"/>
    </row>
    <row r="359" ht="15.75" customHeight="1">
      <c r="A359" s="4"/>
      <c r="B359" s="4"/>
      <c r="C359" s="4"/>
      <c r="D359" s="4"/>
    </row>
    <row r="360" ht="15.75" customHeight="1">
      <c r="A360" s="4"/>
      <c r="B360" s="4"/>
      <c r="C360" s="4"/>
      <c r="D360" s="4"/>
    </row>
    <row r="361" ht="15.75" customHeight="1">
      <c r="A361" s="4"/>
      <c r="B361" s="4"/>
      <c r="C361" s="4"/>
      <c r="D361" s="4"/>
    </row>
    <row r="362" ht="15.75" customHeight="1">
      <c r="A362" s="4"/>
      <c r="B362" s="4"/>
      <c r="C362" s="4"/>
      <c r="D362" s="4"/>
    </row>
    <row r="363" ht="15.75" customHeight="1">
      <c r="A363" s="4"/>
      <c r="B363" s="4"/>
      <c r="C363" s="4"/>
      <c r="D363" s="4"/>
    </row>
    <row r="364" ht="15.75" customHeight="1">
      <c r="A364" s="4"/>
      <c r="B364" s="4"/>
      <c r="C364" s="4"/>
      <c r="D364" s="4"/>
    </row>
    <row r="365" ht="15.75" customHeight="1">
      <c r="A365" s="4"/>
      <c r="B365" s="4"/>
      <c r="C365" s="4"/>
      <c r="D365" s="4"/>
    </row>
    <row r="366" ht="15.75" customHeight="1">
      <c r="A366" s="4"/>
      <c r="B366" s="4"/>
      <c r="C366" s="4"/>
      <c r="D366" s="4"/>
    </row>
    <row r="367" ht="15.75" customHeight="1">
      <c r="A367" s="4"/>
      <c r="B367" s="4"/>
      <c r="C367" s="4"/>
      <c r="D367" s="4"/>
    </row>
    <row r="368" ht="15.75" customHeight="1">
      <c r="A368" s="4"/>
      <c r="B368" s="4"/>
      <c r="C368" s="4"/>
      <c r="D368" s="4"/>
    </row>
    <row r="369" ht="15.75" customHeight="1">
      <c r="A369" s="4"/>
      <c r="B369" s="4"/>
      <c r="C369" s="4"/>
      <c r="D369" s="4"/>
    </row>
    <row r="370" ht="15.75" customHeight="1">
      <c r="A370" s="4"/>
      <c r="B370" s="4"/>
      <c r="C370" s="4"/>
      <c r="D370" s="4"/>
    </row>
    <row r="371" ht="15.75" customHeight="1">
      <c r="A371" s="4"/>
      <c r="B371" s="4"/>
      <c r="C371" s="4"/>
      <c r="D371" s="4"/>
    </row>
    <row r="372" ht="15.75" customHeight="1">
      <c r="A372" s="4"/>
      <c r="B372" s="4"/>
      <c r="C372" s="4"/>
      <c r="D372" s="4"/>
    </row>
    <row r="373" ht="15.75" customHeight="1">
      <c r="A373" s="4"/>
      <c r="B373" s="4"/>
      <c r="C373" s="4"/>
      <c r="D373" s="4"/>
    </row>
    <row r="374" ht="15.75" customHeight="1">
      <c r="A374" s="4"/>
      <c r="B374" s="4"/>
      <c r="C374" s="4"/>
      <c r="D374" s="4"/>
    </row>
    <row r="375" ht="15.75" customHeight="1">
      <c r="A375" s="4"/>
      <c r="B375" s="4"/>
      <c r="C375" s="4"/>
      <c r="D375" s="4"/>
    </row>
    <row r="376" ht="15.75" customHeight="1">
      <c r="A376" s="4"/>
      <c r="B376" s="4"/>
      <c r="C376" s="4"/>
      <c r="D376" s="4"/>
    </row>
    <row r="377" ht="15.75" customHeight="1">
      <c r="A377" s="4"/>
      <c r="B377" s="4"/>
      <c r="C377" s="4"/>
      <c r="D377" s="4"/>
    </row>
    <row r="378" ht="15.75" customHeight="1">
      <c r="A378" s="4"/>
      <c r="B378" s="4"/>
      <c r="C378" s="4"/>
      <c r="D378" s="4"/>
    </row>
    <row r="379" ht="15.75" customHeight="1">
      <c r="A379" s="4"/>
      <c r="B379" s="4"/>
      <c r="C379" s="4"/>
      <c r="D379" s="4"/>
    </row>
    <row r="380" ht="15.75" customHeight="1">
      <c r="A380" s="4"/>
      <c r="B380" s="4"/>
      <c r="C380" s="4"/>
      <c r="D380" s="4"/>
    </row>
    <row r="381" ht="15.75" customHeight="1">
      <c r="A381" s="4"/>
      <c r="B381" s="4"/>
      <c r="C381" s="4"/>
      <c r="D381" s="4"/>
    </row>
    <row r="382" ht="15.75" customHeight="1">
      <c r="A382" s="4"/>
      <c r="B382" s="4"/>
      <c r="C382" s="4"/>
      <c r="D382" s="4"/>
    </row>
    <row r="383" ht="15.75" customHeight="1">
      <c r="A383" s="4"/>
      <c r="B383" s="4"/>
      <c r="C383" s="4"/>
      <c r="D383" s="4"/>
    </row>
    <row r="384" ht="15.75" customHeight="1">
      <c r="A384" s="4"/>
      <c r="B384" s="4"/>
      <c r="C384" s="4"/>
      <c r="D384" s="4"/>
    </row>
    <row r="385" ht="15.75" customHeight="1">
      <c r="A385" s="4"/>
      <c r="B385" s="4"/>
      <c r="C385" s="4"/>
      <c r="D385" s="4"/>
    </row>
    <row r="386" ht="15.75" customHeight="1">
      <c r="A386" s="4"/>
      <c r="B386" s="4"/>
      <c r="C386" s="4"/>
      <c r="D386" s="4"/>
    </row>
    <row r="387" ht="15.75" customHeight="1">
      <c r="A387" s="4"/>
      <c r="B387" s="4"/>
      <c r="C387" s="4"/>
      <c r="D387" s="4"/>
    </row>
    <row r="388" ht="15.75" customHeight="1">
      <c r="A388" s="4"/>
      <c r="B388" s="4"/>
      <c r="C388" s="4"/>
      <c r="D388" s="4"/>
    </row>
    <row r="389" ht="15.75" customHeight="1">
      <c r="A389" s="4"/>
      <c r="B389" s="4"/>
      <c r="C389" s="4"/>
      <c r="D389" s="4"/>
    </row>
    <row r="390" ht="15.75" customHeight="1">
      <c r="A390" s="4"/>
      <c r="B390" s="4"/>
      <c r="C390" s="4"/>
      <c r="D390" s="4"/>
    </row>
    <row r="391" ht="15.75" customHeight="1">
      <c r="A391" s="4"/>
      <c r="B391" s="4"/>
      <c r="C391" s="4"/>
      <c r="D391" s="4"/>
    </row>
    <row r="392" ht="15.75" customHeight="1">
      <c r="A392" s="4"/>
      <c r="B392" s="4"/>
      <c r="C392" s="4"/>
      <c r="D392" s="4"/>
    </row>
    <row r="393" ht="15.75" customHeight="1">
      <c r="A393" s="4"/>
      <c r="B393" s="4"/>
      <c r="C393" s="4"/>
      <c r="D393" s="4"/>
    </row>
    <row r="394" ht="15.75" customHeight="1">
      <c r="A394" s="4"/>
      <c r="B394" s="4"/>
      <c r="C394" s="4"/>
      <c r="D394" s="4"/>
    </row>
    <row r="395" ht="15.75" customHeight="1">
      <c r="A395" s="4"/>
      <c r="B395" s="4"/>
      <c r="C395" s="4"/>
      <c r="D395" s="4"/>
    </row>
    <row r="396" ht="15.75" customHeight="1">
      <c r="A396" s="4"/>
      <c r="B396" s="4"/>
      <c r="C396" s="4"/>
      <c r="D396" s="4"/>
    </row>
    <row r="397" ht="15.75" customHeight="1">
      <c r="A397" s="4"/>
      <c r="B397" s="4"/>
      <c r="C397" s="4"/>
      <c r="D397" s="4"/>
    </row>
    <row r="398" ht="15.75" customHeight="1">
      <c r="A398" s="4"/>
      <c r="B398" s="4"/>
      <c r="C398" s="4"/>
      <c r="D398" s="4"/>
    </row>
    <row r="399" ht="15.75" customHeight="1">
      <c r="A399" s="4"/>
      <c r="B399" s="4"/>
      <c r="C399" s="4"/>
      <c r="D399" s="4"/>
    </row>
    <row r="400" ht="15.75" customHeight="1">
      <c r="A400" s="4"/>
      <c r="B400" s="4"/>
      <c r="C400" s="4"/>
      <c r="D400" s="4"/>
    </row>
    <row r="401" ht="15.75" customHeight="1">
      <c r="A401" s="4"/>
      <c r="B401" s="4"/>
      <c r="C401" s="4"/>
      <c r="D401" s="4"/>
    </row>
    <row r="402" ht="15.75" customHeight="1">
      <c r="A402" s="4"/>
      <c r="B402" s="4"/>
      <c r="C402" s="4"/>
      <c r="D402" s="4"/>
    </row>
    <row r="403" ht="15.75" customHeight="1">
      <c r="A403" s="4"/>
      <c r="B403" s="4"/>
      <c r="C403" s="4"/>
      <c r="D403" s="4"/>
    </row>
    <row r="404" ht="15.75" customHeight="1">
      <c r="A404" s="4"/>
      <c r="B404" s="4"/>
      <c r="C404" s="4"/>
      <c r="D404" s="4"/>
    </row>
    <row r="405" ht="15.75" customHeight="1">
      <c r="A405" s="4"/>
      <c r="B405" s="4"/>
      <c r="C405" s="4"/>
      <c r="D405" s="4"/>
    </row>
    <row r="406" ht="15.75" customHeight="1">
      <c r="A406" s="4"/>
      <c r="B406" s="4"/>
      <c r="C406" s="4"/>
      <c r="D406" s="4"/>
    </row>
    <row r="407" ht="15.75" customHeight="1">
      <c r="A407" s="4"/>
      <c r="B407" s="4"/>
      <c r="C407" s="4"/>
      <c r="D407" s="4"/>
    </row>
    <row r="408" ht="15.75" customHeight="1">
      <c r="A408" s="4"/>
      <c r="B408" s="4"/>
      <c r="C408" s="4"/>
      <c r="D408" s="4"/>
    </row>
    <row r="409" ht="15.75" customHeight="1">
      <c r="A409" s="4"/>
      <c r="B409" s="4"/>
      <c r="C409" s="4"/>
      <c r="D409" s="4"/>
    </row>
    <row r="410" ht="15.75" customHeight="1">
      <c r="A410" s="4"/>
      <c r="B410" s="4"/>
      <c r="C410" s="4"/>
      <c r="D410" s="4"/>
    </row>
    <row r="411" ht="15.75" customHeight="1">
      <c r="A411" s="4"/>
      <c r="B411" s="4"/>
      <c r="C411" s="4"/>
      <c r="D411" s="4"/>
    </row>
    <row r="412" ht="15.75" customHeight="1">
      <c r="A412" s="4"/>
      <c r="B412" s="4"/>
      <c r="C412" s="4"/>
      <c r="D412" s="4"/>
    </row>
    <row r="413" ht="15.75" customHeight="1">
      <c r="A413" s="4"/>
      <c r="B413" s="4"/>
      <c r="C413" s="4"/>
      <c r="D413" s="4"/>
    </row>
    <row r="414" ht="15.75" customHeight="1">
      <c r="A414" s="4"/>
      <c r="B414" s="4"/>
      <c r="C414" s="4"/>
      <c r="D414" s="4"/>
    </row>
    <row r="415" ht="15.75" customHeight="1">
      <c r="A415" s="4"/>
      <c r="B415" s="4"/>
      <c r="C415" s="4"/>
      <c r="D415" s="4"/>
    </row>
    <row r="416" ht="15.75" customHeight="1">
      <c r="A416" s="4"/>
      <c r="B416" s="4"/>
      <c r="C416" s="4"/>
      <c r="D416" s="4"/>
    </row>
    <row r="417" ht="15.75" customHeight="1">
      <c r="A417" s="4"/>
      <c r="B417" s="4"/>
      <c r="C417" s="4"/>
      <c r="D417" s="4"/>
    </row>
    <row r="418" ht="15.75" customHeight="1">
      <c r="A418" s="4"/>
      <c r="B418" s="4"/>
      <c r="C418" s="4"/>
      <c r="D418" s="4"/>
    </row>
    <row r="419" ht="15.75" customHeight="1">
      <c r="A419" s="4"/>
      <c r="B419" s="4"/>
      <c r="C419" s="4"/>
      <c r="D419" s="4"/>
    </row>
    <row r="420" ht="15.75" customHeight="1">
      <c r="A420" s="4"/>
      <c r="B420" s="4"/>
      <c r="C420" s="4"/>
      <c r="D420" s="4"/>
    </row>
    <row r="421" ht="15.75" customHeight="1">
      <c r="A421" s="4"/>
      <c r="B421" s="4"/>
      <c r="C421" s="4"/>
      <c r="D421" s="4"/>
    </row>
    <row r="422" ht="15.75" customHeight="1">
      <c r="A422" s="4"/>
      <c r="B422" s="4"/>
      <c r="C422" s="4"/>
      <c r="D422" s="4"/>
    </row>
    <row r="423" ht="15.75" customHeight="1">
      <c r="A423" s="4"/>
      <c r="B423" s="4"/>
      <c r="C423" s="4"/>
      <c r="D423" s="4"/>
    </row>
    <row r="424" ht="15.75" customHeight="1">
      <c r="A424" s="4"/>
      <c r="B424" s="4"/>
      <c r="C424" s="4"/>
      <c r="D424" s="4"/>
    </row>
    <row r="425" ht="15.75" customHeight="1">
      <c r="A425" s="4"/>
      <c r="B425" s="4"/>
      <c r="C425" s="4"/>
      <c r="D425" s="4"/>
    </row>
    <row r="426" ht="15.75" customHeight="1">
      <c r="A426" s="4"/>
      <c r="B426" s="4"/>
      <c r="C426" s="4"/>
      <c r="D426" s="4"/>
    </row>
    <row r="427" ht="15.75" customHeight="1">
      <c r="A427" s="4"/>
      <c r="B427" s="4"/>
      <c r="C427" s="4"/>
      <c r="D427" s="4"/>
    </row>
    <row r="428" ht="15.75" customHeight="1">
      <c r="A428" s="4"/>
      <c r="B428" s="4"/>
      <c r="C428" s="4"/>
      <c r="D428" s="4"/>
    </row>
    <row r="429" ht="15.75" customHeight="1">
      <c r="A429" s="4"/>
      <c r="B429" s="4"/>
      <c r="C429" s="4"/>
      <c r="D429" s="4"/>
    </row>
    <row r="430" ht="15.75" customHeight="1">
      <c r="A430" s="4"/>
      <c r="B430" s="4"/>
      <c r="C430" s="4"/>
      <c r="D430" s="4"/>
    </row>
    <row r="431" ht="15.75" customHeight="1">
      <c r="A431" s="4"/>
      <c r="B431" s="4"/>
      <c r="C431" s="4"/>
      <c r="D431" s="4"/>
    </row>
    <row r="432" ht="15.75" customHeight="1">
      <c r="A432" s="4"/>
      <c r="B432" s="4"/>
      <c r="C432" s="4"/>
      <c r="D432" s="4"/>
    </row>
    <row r="433" ht="15.75" customHeight="1">
      <c r="A433" s="4"/>
      <c r="B433" s="4"/>
      <c r="C433" s="4"/>
      <c r="D433" s="4"/>
    </row>
    <row r="434" ht="15.75" customHeight="1">
      <c r="A434" s="4"/>
      <c r="B434" s="4"/>
      <c r="C434" s="4"/>
      <c r="D434" s="4"/>
    </row>
    <row r="435" ht="15.75" customHeight="1">
      <c r="A435" s="4"/>
      <c r="B435" s="4"/>
      <c r="C435" s="4"/>
      <c r="D435" s="4"/>
    </row>
    <row r="436" ht="15.75" customHeight="1">
      <c r="A436" s="4"/>
      <c r="B436" s="4"/>
      <c r="C436" s="4"/>
      <c r="D436" s="4"/>
    </row>
    <row r="437" ht="15.75" customHeight="1">
      <c r="A437" s="4"/>
      <c r="B437" s="4"/>
      <c r="C437" s="4"/>
      <c r="D437" s="4"/>
    </row>
    <row r="438" ht="15.75" customHeight="1">
      <c r="A438" s="4"/>
      <c r="B438" s="4"/>
      <c r="C438" s="4"/>
      <c r="D438" s="4"/>
    </row>
    <row r="439" ht="15.75" customHeight="1">
      <c r="A439" s="4"/>
      <c r="B439" s="4"/>
      <c r="C439" s="4"/>
      <c r="D439" s="4"/>
    </row>
    <row r="440" ht="15.75" customHeight="1">
      <c r="A440" s="4"/>
      <c r="B440" s="4"/>
      <c r="C440" s="4"/>
      <c r="D440" s="4"/>
    </row>
    <row r="441" ht="15.75" customHeight="1">
      <c r="A441" s="4"/>
      <c r="B441" s="4"/>
      <c r="C441" s="4"/>
      <c r="D441" s="4"/>
    </row>
    <row r="442" ht="15.75" customHeight="1">
      <c r="A442" s="4"/>
      <c r="B442" s="4"/>
      <c r="C442" s="4"/>
      <c r="D442" s="4"/>
    </row>
    <row r="443" ht="15.75" 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
      <c r="D446" s="4"/>
    </row>
    <row r="447" ht="15.75" customHeight="1">
      <c r="A447" s="4"/>
      <c r="B447" s="4"/>
      <c r="C447" s="4"/>
      <c r="D447" s="4"/>
    </row>
    <row r="448" ht="15.75" customHeight="1">
      <c r="A448" s="4"/>
      <c r="B448" s="4"/>
      <c r="C448" s="4"/>
      <c r="D448" s="4"/>
    </row>
    <row r="449" ht="15.75" customHeight="1">
      <c r="A449" s="4"/>
      <c r="B449" s="4"/>
      <c r="C449" s="4"/>
      <c r="D449" s="4"/>
    </row>
    <row r="450" ht="15.75" customHeight="1">
      <c r="A450" s="4"/>
      <c r="B450" s="4"/>
      <c r="C450" s="4"/>
      <c r="D450" s="4"/>
    </row>
    <row r="451" ht="15.75" customHeight="1">
      <c r="A451" s="4"/>
      <c r="B451" s="4"/>
      <c r="C451" s="4"/>
      <c r="D451" s="4"/>
    </row>
    <row r="452" ht="15.75" customHeight="1">
      <c r="A452" s="4"/>
      <c r="B452" s="4"/>
      <c r="C452" s="4"/>
      <c r="D452" s="4"/>
    </row>
    <row r="453" ht="15.75" customHeight="1">
      <c r="A453" s="4"/>
      <c r="B453" s="4"/>
      <c r="C453" s="4"/>
      <c r="D453" s="4"/>
    </row>
    <row r="454" ht="15.75" customHeight="1">
      <c r="A454" s="4"/>
      <c r="B454" s="4"/>
      <c r="C454" s="4"/>
      <c r="D454" s="4"/>
    </row>
    <row r="455" ht="15.75" customHeight="1">
      <c r="A455" s="4"/>
      <c r="B455" s="4"/>
      <c r="C455" s="4"/>
      <c r="D455" s="4"/>
    </row>
    <row r="456" ht="15.75" customHeight="1">
      <c r="A456" s="4"/>
      <c r="B456" s="4"/>
      <c r="C456" s="4"/>
      <c r="D456" s="4"/>
    </row>
    <row r="457" ht="15.75" customHeight="1">
      <c r="A457" s="4"/>
      <c r="B457" s="4"/>
      <c r="C457" s="4"/>
      <c r="D457" s="4"/>
    </row>
    <row r="458" ht="15.75" customHeight="1">
      <c r="A458" s="4"/>
      <c r="B458" s="4"/>
      <c r="C458" s="4"/>
      <c r="D458" s="4"/>
    </row>
    <row r="459" ht="15.75" customHeight="1">
      <c r="A459" s="4"/>
      <c r="B459" s="4"/>
      <c r="C459" s="4"/>
      <c r="D459" s="4"/>
    </row>
    <row r="460" ht="15.75" customHeight="1">
      <c r="A460" s="4"/>
      <c r="B460" s="4"/>
      <c r="C460" s="4"/>
      <c r="D460" s="4"/>
    </row>
    <row r="461" ht="15.75" customHeight="1">
      <c r="A461" s="4"/>
      <c r="B461" s="4"/>
      <c r="C461" s="4"/>
      <c r="D461" s="4"/>
    </row>
    <row r="462" ht="15.75" customHeight="1">
      <c r="A462" s="4"/>
      <c r="B462" s="4"/>
      <c r="C462" s="4"/>
      <c r="D462" s="4"/>
    </row>
    <row r="463" ht="15.75" customHeight="1">
      <c r="A463" s="4"/>
      <c r="B463" s="4"/>
      <c r="C463" s="4"/>
      <c r="D463" s="4"/>
    </row>
    <row r="464" ht="15.75" customHeight="1">
      <c r="A464" s="4"/>
      <c r="B464" s="4"/>
      <c r="C464" s="4"/>
      <c r="D464" s="4"/>
    </row>
    <row r="465" ht="15.75" customHeight="1">
      <c r="A465" s="4"/>
      <c r="B465" s="4"/>
      <c r="C465" s="4"/>
      <c r="D465" s="4"/>
    </row>
    <row r="466" ht="15.75" customHeight="1">
      <c r="A466" s="4"/>
      <c r="B466" s="4"/>
      <c r="C466" s="4"/>
      <c r="D466" s="4"/>
    </row>
    <row r="467" ht="15.75" customHeight="1">
      <c r="A467" s="4"/>
      <c r="B467" s="4"/>
      <c r="C467" s="4"/>
      <c r="D467" s="4"/>
    </row>
    <row r="468" ht="15.75" customHeight="1">
      <c r="A468" s="4"/>
      <c r="B468" s="4"/>
      <c r="C468" s="4"/>
      <c r="D468" s="4"/>
    </row>
    <row r="469" ht="15.75" customHeight="1">
      <c r="A469" s="4"/>
      <c r="B469" s="4"/>
      <c r="C469" s="4"/>
      <c r="D469" s="4"/>
    </row>
    <row r="470" ht="15.75" customHeight="1">
      <c r="A470" s="4"/>
      <c r="B470" s="4"/>
      <c r="C470" s="4"/>
      <c r="D470" s="4"/>
    </row>
    <row r="471" ht="15.75" customHeight="1">
      <c r="A471" s="4"/>
      <c r="B471" s="4"/>
      <c r="C471" s="4"/>
      <c r="D471" s="4"/>
    </row>
    <row r="472" ht="15.75" customHeight="1">
      <c r="A472" s="4"/>
      <c r="B472" s="4"/>
      <c r="C472" s="4"/>
      <c r="D472" s="4"/>
    </row>
    <row r="473" ht="15.75" customHeight="1">
      <c r="A473" s="4"/>
      <c r="B473" s="4"/>
      <c r="C473" s="4"/>
      <c r="D473" s="4"/>
    </row>
    <row r="474" ht="15.75" customHeight="1">
      <c r="A474" s="4"/>
      <c r="B474" s="4"/>
      <c r="C474" s="4"/>
      <c r="D474" s="4"/>
    </row>
    <row r="475" ht="15.75" customHeight="1">
      <c r="A475" s="4"/>
      <c r="B475" s="4"/>
      <c r="C475" s="4"/>
      <c r="D475" s="4"/>
    </row>
    <row r="476" ht="15.75" customHeight="1">
      <c r="A476" s="4"/>
      <c r="B476" s="4"/>
      <c r="C476" s="4"/>
      <c r="D476" s="4"/>
    </row>
    <row r="477" ht="15.75" customHeight="1">
      <c r="A477" s="4"/>
      <c r="B477" s="4"/>
      <c r="C477" s="4"/>
      <c r="D477" s="4"/>
    </row>
    <row r="478" ht="15.75" customHeight="1">
      <c r="A478" s="4"/>
      <c r="B478" s="4"/>
      <c r="C478" s="4"/>
      <c r="D478" s="4"/>
    </row>
    <row r="479" ht="15.75" customHeight="1">
      <c r="A479" s="4"/>
      <c r="B479" s="4"/>
      <c r="C479" s="4"/>
      <c r="D479" s="4"/>
    </row>
    <row r="480" ht="15.75" customHeight="1">
      <c r="A480" s="4"/>
      <c r="B480" s="4"/>
      <c r="C480" s="4"/>
      <c r="D480" s="4"/>
    </row>
    <row r="481" ht="15.75" customHeight="1">
      <c r="A481" s="4"/>
      <c r="B481" s="4"/>
      <c r="C481" s="4"/>
      <c r="D481" s="4"/>
    </row>
    <row r="482" ht="15.75" customHeight="1">
      <c r="A482" s="4"/>
      <c r="B482" s="4"/>
      <c r="C482" s="4"/>
      <c r="D482" s="4"/>
    </row>
    <row r="483" ht="15.75" customHeight="1">
      <c r="A483" s="4"/>
      <c r="B483" s="4"/>
      <c r="C483" s="4"/>
      <c r="D483" s="4"/>
    </row>
    <row r="484" ht="15.75" customHeight="1">
      <c r="A484" s="4"/>
      <c r="B484" s="4"/>
      <c r="C484" s="4"/>
      <c r="D484" s="4"/>
    </row>
    <row r="485" ht="15.75" customHeight="1">
      <c r="A485" s="4"/>
      <c r="B485" s="4"/>
      <c r="C485" s="4"/>
      <c r="D485" s="4"/>
    </row>
    <row r="486" ht="15.75" customHeight="1">
      <c r="A486" s="4"/>
      <c r="B486" s="4"/>
      <c r="C486" s="4"/>
      <c r="D486" s="4"/>
    </row>
    <row r="487" ht="15.75" customHeight="1">
      <c r="A487" s="4"/>
      <c r="B487" s="4"/>
      <c r="C487" s="4"/>
      <c r="D487" s="4"/>
    </row>
    <row r="488" ht="15.75" customHeight="1">
      <c r="A488" s="4"/>
      <c r="B488" s="4"/>
      <c r="C488" s="4"/>
      <c r="D488" s="4"/>
    </row>
    <row r="489" ht="15.75" customHeight="1">
      <c r="A489" s="4"/>
      <c r="B489" s="4"/>
      <c r="C489" s="4"/>
      <c r="D489" s="4"/>
    </row>
    <row r="490" ht="15.75" customHeight="1">
      <c r="A490" s="4"/>
      <c r="B490" s="4"/>
      <c r="C490" s="4"/>
      <c r="D490" s="4"/>
    </row>
    <row r="491" ht="15.75" customHeight="1">
      <c r="A491" s="4"/>
      <c r="B491" s="4"/>
      <c r="C491" s="4"/>
      <c r="D491" s="4"/>
    </row>
    <row r="492" ht="15.75" customHeight="1">
      <c r="A492" s="4"/>
      <c r="B492" s="4"/>
      <c r="C492" s="4"/>
      <c r="D492" s="4"/>
    </row>
    <row r="493" ht="15.75" customHeight="1">
      <c r="A493" s="4"/>
      <c r="B493" s="4"/>
      <c r="C493" s="4"/>
      <c r="D493" s="4"/>
    </row>
    <row r="494" ht="15.75" customHeight="1">
      <c r="A494" s="4"/>
      <c r="B494" s="4"/>
      <c r="C494" s="4"/>
      <c r="D494" s="4"/>
    </row>
    <row r="495" ht="15.75" customHeight="1">
      <c r="A495" s="4"/>
      <c r="B495" s="4"/>
      <c r="C495" s="4"/>
      <c r="D495" s="4"/>
    </row>
    <row r="496" ht="15.75" customHeight="1">
      <c r="A496" s="4"/>
      <c r="B496" s="4"/>
      <c r="C496" s="4"/>
      <c r="D496" s="4"/>
    </row>
    <row r="497" ht="15.75" customHeight="1">
      <c r="A497" s="4"/>
      <c r="B497" s="4"/>
      <c r="C497" s="4"/>
      <c r="D497" s="4"/>
    </row>
    <row r="498" ht="15.75" customHeight="1">
      <c r="A498" s="4"/>
      <c r="B498" s="4"/>
      <c r="C498" s="4"/>
      <c r="D498" s="4"/>
    </row>
    <row r="499" ht="15.75" customHeight="1">
      <c r="A499" s="4"/>
      <c r="B499" s="4"/>
      <c r="C499" s="4"/>
      <c r="D499" s="4"/>
    </row>
    <row r="500" ht="15.75" customHeight="1">
      <c r="A500" s="4"/>
      <c r="B500" s="4"/>
      <c r="C500" s="4"/>
      <c r="D500" s="4"/>
    </row>
    <row r="501" ht="15.75" customHeight="1">
      <c r="A501" s="4"/>
      <c r="B501" s="4"/>
      <c r="C501" s="4"/>
      <c r="D501" s="4"/>
    </row>
    <row r="502" ht="15.75" customHeight="1">
      <c r="A502" s="4"/>
      <c r="B502" s="4"/>
      <c r="C502" s="4"/>
      <c r="D502" s="4"/>
    </row>
    <row r="503" ht="15.75" customHeight="1">
      <c r="A503" s="4"/>
      <c r="B503" s="4"/>
      <c r="C503" s="4"/>
      <c r="D503" s="4"/>
    </row>
    <row r="504" ht="15.75" customHeight="1">
      <c r="A504" s="4"/>
      <c r="B504" s="4"/>
      <c r="C504" s="4"/>
      <c r="D504" s="4"/>
    </row>
    <row r="505" ht="15.75" customHeight="1">
      <c r="A505" s="4"/>
      <c r="B505" s="4"/>
      <c r="C505" s="4"/>
      <c r="D505" s="4"/>
    </row>
    <row r="506" ht="15.75" customHeight="1">
      <c r="A506" s="4"/>
      <c r="B506" s="4"/>
      <c r="C506" s="4"/>
      <c r="D506" s="4"/>
    </row>
    <row r="507" ht="15.75" customHeight="1">
      <c r="A507" s="4"/>
      <c r="B507" s="4"/>
      <c r="C507" s="4"/>
      <c r="D507" s="4"/>
    </row>
    <row r="508" ht="15.75" customHeight="1">
      <c r="A508" s="4"/>
      <c r="B508" s="4"/>
      <c r="C508" s="4"/>
      <c r="D508" s="4"/>
    </row>
    <row r="509" ht="15.75" customHeight="1">
      <c r="A509" s="4"/>
      <c r="B509" s="4"/>
      <c r="C509" s="4"/>
      <c r="D509" s="4"/>
    </row>
    <row r="510" ht="15.75" customHeight="1">
      <c r="A510" s="4"/>
      <c r="B510" s="4"/>
      <c r="C510" s="4"/>
      <c r="D510" s="4"/>
    </row>
    <row r="511" ht="15.75" customHeight="1">
      <c r="A511" s="4"/>
      <c r="B511" s="4"/>
      <c r="C511" s="4"/>
      <c r="D511" s="4"/>
    </row>
    <row r="512" ht="15.75" customHeight="1">
      <c r="A512" s="4"/>
      <c r="B512" s="4"/>
      <c r="C512" s="4"/>
      <c r="D512" s="4"/>
    </row>
    <row r="513" ht="15.75" customHeight="1">
      <c r="A513" s="4"/>
      <c r="B513" s="4"/>
      <c r="C513" s="4"/>
      <c r="D513" s="4"/>
    </row>
    <row r="514" ht="15.75" customHeight="1">
      <c r="A514" s="4"/>
      <c r="B514" s="4"/>
      <c r="C514" s="4"/>
      <c r="D514" s="4"/>
    </row>
    <row r="515" ht="15.75" customHeight="1">
      <c r="A515" s="4"/>
      <c r="B515" s="4"/>
      <c r="C515" s="4"/>
      <c r="D515" s="4"/>
    </row>
    <row r="516" ht="15.75" customHeight="1">
      <c r="A516" s="4"/>
      <c r="B516" s="4"/>
      <c r="C516" s="4"/>
      <c r="D516" s="4"/>
    </row>
    <row r="517" ht="15.75" customHeight="1">
      <c r="A517" s="4"/>
      <c r="B517" s="4"/>
      <c r="C517" s="4"/>
      <c r="D517" s="4"/>
    </row>
    <row r="518" ht="15.75" customHeight="1">
      <c r="A518" s="4"/>
      <c r="B518" s="4"/>
      <c r="C518" s="4"/>
      <c r="D518" s="4"/>
    </row>
    <row r="519" ht="15.75" customHeight="1">
      <c r="A519" s="4"/>
      <c r="B519" s="4"/>
      <c r="C519" s="4"/>
      <c r="D519" s="4"/>
    </row>
    <row r="520" ht="15.75" customHeight="1">
      <c r="A520" s="4"/>
      <c r="B520" s="4"/>
      <c r="C520" s="4"/>
      <c r="D520" s="4"/>
    </row>
    <row r="521" ht="15.75" customHeight="1">
      <c r="A521" s="4"/>
      <c r="B521" s="4"/>
      <c r="C521" s="4"/>
      <c r="D521" s="4"/>
    </row>
    <row r="522" ht="15.75" customHeight="1">
      <c r="A522" s="4"/>
      <c r="B522" s="4"/>
      <c r="C522" s="4"/>
      <c r="D522" s="4"/>
    </row>
    <row r="523" ht="15.75" customHeight="1">
      <c r="A523" s="4"/>
      <c r="B523" s="4"/>
      <c r="C523" s="4"/>
      <c r="D523" s="4"/>
    </row>
    <row r="524" ht="15.75" customHeight="1">
      <c r="A524" s="4"/>
      <c r="B524" s="4"/>
      <c r="C524" s="4"/>
      <c r="D524" s="4"/>
    </row>
    <row r="525" ht="15.75" customHeight="1">
      <c r="A525" s="4"/>
      <c r="B525" s="4"/>
      <c r="C525" s="4"/>
      <c r="D525" s="4"/>
    </row>
    <row r="526" ht="15.75" customHeight="1">
      <c r="A526" s="4"/>
      <c r="B526" s="4"/>
      <c r="C526" s="4"/>
      <c r="D526" s="4"/>
    </row>
    <row r="527" ht="15.75" customHeight="1">
      <c r="A527" s="4"/>
      <c r="B527" s="4"/>
      <c r="C527" s="4"/>
      <c r="D527" s="4"/>
    </row>
    <row r="528" ht="15.75" customHeight="1">
      <c r="A528" s="4"/>
      <c r="B528" s="4"/>
      <c r="C528" s="4"/>
      <c r="D528" s="4"/>
    </row>
    <row r="529" ht="15.75" customHeight="1">
      <c r="A529" s="4"/>
      <c r="B529" s="4"/>
      <c r="C529" s="4"/>
      <c r="D529" s="4"/>
    </row>
    <row r="530" ht="15.75" customHeight="1">
      <c r="A530" s="4"/>
      <c r="B530" s="4"/>
      <c r="C530" s="4"/>
      <c r="D530" s="4"/>
    </row>
    <row r="531" ht="15.75" customHeight="1">
      <c r="A531" s="4"/>
      <c r="B531" s="4"/>
      <c r="C531" s="4"/>
      <c r="D531" s="4"/>
    </row>
    <row r="532" ht="15.75" customHeight="1">
      <c r="A532" s="4"/>
      <c r="B532" s="4"/>
      <c r="C532" s="4"/>
      <c r="D532" s="4"/>
    </row>
    <row r="533" ht="15.75" customHeight="1">
      <c r="A533" s="4"/>
      <c r="B533" s="4"/>
      <c r="C533" s="4"/>
      <c r="D533" s="4"/>
    </row>
    <row r="534" ht="15.75" customHeight="1">
      <c r="A534" s="4"/>
      <c r="B534" s="4"/>
      <c r="C534" s="4"/>
      <c r="D534" s="4"/>
    </row>
    <row r="535" ht="15.75" customHeight="1">
      <c r="A535" s="4"/>
      <c r="B535" s="4"/>
      <c r="C535" s="4"/>
      <c r="D535" s="4"/>
    </row>
    <row r="536" ht="15.75" customHeight="1">
      <c r="A536" s="4"/>
      <c r="B536" s="4"/>
      <c r="C536" s="4"/>
      <c r="D536" s="4"/>
    </row>
    <row r="537" ht="15.75" customHeight="1">
      <c r="A537" s="4"/>
      <c r="B537" s="4"/>
      <c r="C537" s="4"/>
      <c r="D537" s="4"/>
    </row>
    <row r="538" ht="15.75" customHeight="1">
      <c r="A538" s="4"/>
      <c r="B538" s="4"/>
      <c r="C538" s="4"/>
      <c r="D538" s="4"/>
    </row>
    <row r="539" ht="15.75" customHeight="1">
      <c r="A539" s="4"/>
      <c r="B539" s="4"/>
      <c r="C539" s="4"/>
      <c r="D539" s="4"/>
    </row>
    <row r="540" ht="15.75" customHeight="1">
      <c r="A540" s="4"/>
      <c r="B540" s="4"/>
      <c r="C540" s="4"/>
      <c r="D540" s="4"/>
    </row>
    <row r="541" ht="15.75" customHeight="1">
      <c r="A541" s="4"/>
      <c r="B541" s="4"/>
      <c r="C541" s="4"/>
      <c r="D541" s="4"/>
    </row>
    <row r="542" ht="15.75" customHeight="1">
      <c r="A542" s="4"/>
      <c r="B542" s="4"/>
      <c r="C542" s="4"/>
      <c r="D542" s="4"/>
    </row>
    <row r="543" ht="15.75" customHeight="1">
      <c r="A543" s="4"/>
      <c r="B543" s="4"/>
      <c r="C543" s="4"/>
      <c r="D543" s="4"/>
    </row>
    <row r="544" ht="15.75" customHeight="1">
      <c r="A544" s="4"/>
      <c r="B544" s="4"/>
      <c r="C544" s="4"/>
      <c r="D544" s="4"/>
    </row>
    <row r="545" ht="15.75" customHeight="1">
      <c r="A545" s="4"/>
      <c r="B545" s="4"/>
      <c r="C545" s="4"/>
      <c r="D545" s="4"/>
    </row>
    <row r="546" ht="15.75" customHeight="1">
      <c r="A546" s="4"/>
      <c r="B546" s="4"/>
      <c r="C546" s="4"/>
      <c r="D546" s="4"/>
    </row>
    <row r="547" ht="15.75" customHeight="1">
      <c r="A547" s="4"/>
      <c r="B547" s="4"/>
      <c r="C547" s="4"/>
      <c r="D547" s="4"/>
    </row>
    <row r="548" ht="15.75" customHeight="1">
      <c r="A548" s="4"/>
      <c r="B548" s="4"/>
      <c r="C548" s="4"/>
      <c r="D548" s="4"/>
    </row>
    <row r="549" ht="15.75" customHeight="1">
      <c r="A549" s="4"/>
      <c r="B549" s="4"/>
      <c r="C549" s="4"/>
      <c r="D549" s="4"/>
    </row>
    <row r="550" ht="15.75" customHeight="1">
      <c r="A550" s="4"/>
      <c r="B550" s="4"/>
      <c r="C550" s="4"/>
      <c r="D550" s="4"/>
    </row>
    <row r="551" ht="15.75" customHeight="1">
      <c r="A551" s="4"/>
      <c r="B551" s="4"/>
      <c r="C551" s="4"/>
      <c r="D551" s="4"/>
    </row>
    <row r="552" ht="15.75" customHeight="1">
      <c r="A552" s="4"/>
      <c r="B552" s="4"/>
      <c r="C552" s="4"/>
      <c r="D552" s="4"/>
    </row>
    <row r="553" ht="15.75" customHeight="1">
      <c r="A553" s="4"/>
      <c r="B553" s="4"/>
      <c r="C553" s="4"/>
      <c r="D553" s="4"/>
    </row>
    <row r="554" ht="15.75" customHeight="1">
      <c r="A554" s="4"/>
      <c r="B554" s="4"/>
      <c r="C554" s="4"/>
      <c r="D554" s="4"/>
    </row>
    <row r="555" ht="15.75" customHeight="1">
      <c r="A555" s="4"/>
      <c r="B555" s="4"/>
      <c r="C555" s="4"/>
      <c r="D555" s="4"/>
    </row>
    <row r="556" ht="15.75" customHeight="1">
      <c r="A556" s="4"/>
      <c r="B556" s="4"/>
      <c r="C556" s="4"/>
      <c r="D556" s="4"/>
    </row>
    <row r="557" ht="15.75" customHeight="1">
      <c r="A557" s="4"/>
      <c r="B557" s="4"/>
      <c r="C557" s="4"/>
      <c r="D557" s="4"/>
    </row>
    <row r="558" ht="15.75" customHeight="1">
      <c r="A558" s="4"/>
      <c r="B558" s="4"/>
      <c r="C558" s="4"/>
      <c r="D558" s="4"/>
    </row>
    <row r="559" ht="15.75" customHeight="1">
      <c r="A559" s="4"/>
      <c r="B559" s="4"/>
      <c r="C559" s="4"/>
      <c r="D559" s="4"/>
    </row>
    <row r="560" ht="15.75" customHeight="1">
      <c r="A560" s="4"/>
      <c r="B560" s="4"/>
      <c r="C560" s="4"/>
      <c r="D560" s="4"/>
    </row>
    <row r="561" ht="15.75" customHeight="1">
      <c r="A561" s="4"/>
      <c r="B561" s="4"/>
      <c r="C561" s="4"/>
      <c r="D561" s="4"/>
    </row>
    <row r="562" ht="15.75" customHeight="1">
      <c r="A562" s="4"/>
      <c r="B562" s="4"/>
      <c r="C562" s="4"/>
      <c r="D562" s="4"/>
    </row>
    <row r="563" ht="15.75" customHeight="1">
      <c r="A563" s="4"/>
      <c r="B563" s="4"/>
      <c r="C563" s="4"/>
      <c r="D563" s="4"/>
    </row>
    <row r="564" ht="15.75" customHeight="1">
      <c r="A564" s="4"/>
      <c r="B564" s="4"/>
      <c r="C564" s="4"/>
      <c r="D564" s="4"/>
    </row>
    <row r="565" ht="15.75" customHeight="1">
      <c r="A565" s="4"/>
      <c r="B565" s="4"/>
      <c r="C565" s="4"/>
      <c r="D565" s="4"/>
    </row>
    <row r="566" ht="15.75" customHeight="1">
      <c r="A566" s="4"/>
      <c r="B566" s="4"/>
      <c r="C566" s="4"/>
      <c r="D566" s="4"/>
    </row>
    <row r="567" ht="15.75" customHeight="1">
      <c r="A567" s="4"/>
      <c r="B567" s="4"/>
      <c r="C567" s="4"/>
      <c r="D567" s="4"/>
    </row>
    <row r="568" ht="15.75" customHeight="1">
      <c r="A568" s="4"/>
      <c r="B568" s="4"/>
      <c r="C568" s="4"/>
      <c r="D568" s="4"/>
    </row>
    <row r="569" ht="15.75" customHeight="1">
      <c r="A569" s="4"/>
      <c r="B569" s="4"/>
      <c r="C569" s="4"/>
      <c r="D569" s="4"/>
    </row>
    <row r="570" ht="15.75" customHeight="1">
      <c r="A570" s="4"/>
      <c r="B570" s="4"/>
      <c r="C570" s="4"/>
      <c r="D570" s="4"/>
    </row>
    <row r="571" ht="15.75" customHeight="1">
      <c r="A571" s="4"/>
      <c r="B571" s="4"/>
      <c r="C571" s="4"/>
      <c r="D571" s="4"/>
    </row>
    <row r="572" ht="15.75" customHeight="1">
      <c r="A572" s="4"/>
      <c r="B572" s="4"/>
      <c r="C572" s="4"/>
      <c r="D572" s="4"/>
    </row>
    <row r="573" ht="15.75" customHeight="1">
      <c r="A573" s="4"/>
      <c r="B573" s="4"/>
      <c r="C573" s="4"/>
      <c r="D573" s="4"/>
    </row>
    <row r="574" ht="15.75" customHeight="1">
      <c r="A574" s="4"/>
      <c r="B574" s="4"/>
      <c r="C574" s="4"/>
      <c r="D574" s="4"/>
    </row>
    <row r="575" ht="15.75" customHeight="1">
      <c r="A575" s="4"/>
      <c r="B575" s="4"/>
      <c r="C575" s="4"/>
      <c r="D575" s="4"/>
    </row>
    <row r="576" ht="15.75" customHeight="1">
      <c r="A576" s="4"/>
      <c r="B576" s="4"/>
      <c r="C576" s="4"/>
      <c r="D576" s="4"/>
    </row>
    <row r="577" ht="15.75" customHeight="1">
      <c r="A577" s="4"/>
      <c r="B577" s="4"/>
      <c r="C577" s="4"/>
      <c r="D577" s="4"/>
    </row>
    <row r="578" ht="15.75" customHeight="1">
      <c r="A578" s="4"/>
      <c r="B578" s="4"/>
      <c r="C578" s="4"/>
      <c r="D578" s="4"/>
    </row>
    <row r="579" ht="15.75" customHeight="1">
      <c r="A579" s="4"/>
      <c r="B579" s="4"/>
      <c r="C579" s="4"/>
      <c r="D579" s="4"/>
    </row>
    <row r="580" ht="15.75" customHeight="1">
      <c r="A580" s="4"/>
      <c r="B580" s="4"/>
      <c r="C580" s="4"/>
      <c r="D580" s="4"/>
    </row>
    <row r="581" ht="15.75" customHeight="1">
      <c r="A581" s="4"/>
      <c r="B581" s="4"/>
      <c r="C581" s="4"/>
      <c r="D581" s="4"/>
    </row>
    <row r="582" ht="15.75" customHeight="1">
      <c r="A582" s="4"/>
      <c r="B582" s="4"/>
      <c r="C582" s="4"/>
      <c r="D582" s="4"/>
    </row>
    <row r="583" ht="15.75" customHeight="1">
      <c r="A583" s="4"/>
      <c r="B583" s="4"/>
      <c r="C583" s="4"/>
      <c r="D583" s="4"/>
    </row>
    <row r="584" ht="15.75" customHeight="1">
      <c r="A584" s="4"/>
      <c r="B584" s="4"/>
      <c r="C584" s="4"/>
      <c r="D584" s="4"/>
    </row>
    <row r="585" ht="15.75" customHeight="1">
      <c r="A585" s="4"/>
      <c r="B585" s="4"/>
      <c r="C585" s="4"/>
      <c r="D585" s="4"/>
    </row>
    <row r="586" ht="15.75" customHeight="1">
      <c r="A586" s="4"/>
      <c r="B586" s="4"/>
      <c r="C586" s="4"/>
      <c r="D586" s="4"/>
    </row>
    <row r="587" ht="15.75" customHeight="1">
      <c r="A587" s="4"/>
      <c r="B587" s="4"/>
      <c r="C587" s="4"/>
      <c r="D587" s="4"/>
    </row>
    <row r="588" ht="15.75" customHeight="1">
      <c r="A588" s="4"/>
      <c r="B588" s="4"/>
      <c r="C588" s="4"/>
      <c r="D588" s="4"/>
    </row>
    <row r="589" ht="15.75" customHeight="1">
      <c r="A589" s="4"/>
      <c r="B589" s="4"/>
      <c r="C589" s="4"/>
      <c r="D589" s="4"/>
    </row>
    <row r="590" ht="15.75" customHeight="1">
      <c r="A590" s="4"/>
      <c r="B590" s="4"/>
      <c r="C590" s="4"/>
      <c r="D590" s="4"/>
    </row>
    <row r="591" ht="15.75" customHeight="1">
      <c r="A591" s="4"/>
      <c r="B591" s="4"/>
      <c r="C591" s="4"/>
      <c r="D591" s="4"/>
    </row>
    <row r="592" ht="15.75" customHeight="1">
      <c r="A592" s="4"/>
      <c r="B592" s="4"/>
      <c r="C592" s="4"/>
      <c r="D592" s="4"/>
    </row>
    <row r="593" ht="15.75" customHeight="1">
      <c r="A593" s="4"/>
      <c r="B593" s="4"/>
      <c r="C593" s="4"/>
      <c r="D593" s="4"/>
    </row>
    <row r="594" ht="15.75" customHeight="1">
      <c r="A594" s="4"/>
      <c r="B594" s="4"/>
      <c r="C594" s="4"/>
      <c r="D594" s="4"/>
    </row>
    <row r="595" ht="15.75" customHeight="1">
      <c r="A595" s="4"/>
      <c r="B595" s="4"/>
      <c r="C595" s="4"/>
      <c r="D595" s="4"/>
    </row>
    <row r="596" ht="15.75" customHeight="1">
      <c r="A596" s="4"/>
      <c r="B596" s="4"/>
      <c r="C596" s="4"/>
      <c r="D596" s="4"/>
    </row>
    <row r="597" ht="15.75" customHeight="1">
      <c r="A597" s="4"/>
      <c r="B597" s="4"/>
      <c r="C597" s="4"/>
      <c r="D597" s="4"/>
    </row>
    <row r="598" ht="15.75" customHeight="1">
      <c r="A598" s="4"/>
      <c r="B598" s="4"/>
      <c r="C598" s="4"/>
      <c r="D598" s="4"/>
    </row>
    <row r="599" ht="15.75" customHeight="1">
      <c r="A599" s="4"/>
      <c r="B599" s="4"/>
      <c r="C599" s="4"/>
      <c r="D599" s="4"/>
    </row>
    <row r="600" ht="15.75" customHeight="1">
      <c r="A600" s="4"/>
      <c r="B600" s="4"/>
      <c r="C600" s="4"/>
      <c r="D600" s="4"/>
    </row>
    <row r="601" ht="15.75" customHeight="1">
      <c r="A601" s="4"/>
      <c r="B601" s="4"/>
      <c r="C601" s="4"/>
      <c r="D601" s="4"/>
    </row>
    <row r="602" ht="15.75" customHeight="1">
      <c r="A602" s="4"/>
      <c r="B602" s="4"/>
      <c r="C602" s="4"/>
      <c r="D602" s="4"/>
    </row>
    <row r="603" ht="15.75" customHeight="1">
      <c r="A603" s="4"/>
      <c r="B603" s="4"/>
      <c r="C603" s="4"/>
      <c r="D603" s="4"/>
    </row>
    <row r="604" ht="15.75" customHeight="1">
      <c r="A604" s="4"/>
      <c r="B604" s="4"/>
      <c r="C604" s="4"/>
      <c r="D604" s="4"/>
    </row>
    <row r="605" ht="15.75" customHeight="1">
      <c r="A605" s="4"/>
      <c r="B605" s="4"/>
      <c r="C605" s="4"/>
      <c r="D605" s="4"/>
    </row>
    <row r="606" ht="15.75" customHeight="1">
      <c r="A606" s="4"/>
      <c r="B606" s="4"/>
      <c r="C606" s="4"/>
      <c r="D606" s="4"/>
    </row>
    <row r="607" ht="15.75" customHeight="1">
      <c r="A607" s="4"/>
      <c r="B607" s="4"/>
      <c r="C607" s="4"/>
      <c r="D607" s="4"/>
    </row>
    <row r="608" ht="15.75" customHeight="1">
      <c r="A608" s="4"/>
      <c r="B608" s="4"/>
      <c r="C608" s="4"/>
      <c r="D608" s="4"/>
    </row>
    <row r="609" ht="15.75" customHeight="1">
      <c r="A609" s="4"/>
      <c r="B609" s="4"/>
      <c r="C609" s="4"/>
      <c r="D609" s="4"/>
    </row>
    <row r="610" ht="15.75" customHeight="1">
      <c r="A610" s="4"/>
      <c r="B610" s="4"/>
      <c r="C610" s="4"/>
      <c r="D610" s="4"/>
    </row>
    <row r="611" ht="15.75" customHeight="1">
      <c r="A611" s="4"/>
      <c r="B611" s="4"/>
      <c r="C611" s="4"/>
      <c r="D611" s="4"/>
    </row>
    <row r="612" ht="15.75" customHeight="1">
      <c r="A612" s="4"/>
      <c r="B612" s="4"/>
      <c r="C612" s="4"/>
      <c r="D612" s="4"/>
    </row>
    <row r="613" ht="15.75" customHeight="1">
      <c r="A613" s="4"/>
      <c r="B613" s="4"/>
      <c r="C613" s="4"/>
      <c r="D613" s="4"/>
    </row>
    <row r="614" ht="15.75" customHeight="1">
      <c r="A614" s="4"/>
      <c r="B614" s="4"/>
      <c r="C614" s="4"/>
      <c r="D614" s="4"/>
    </row>
    <row r="615" ht="15.75" customHeight="1">
      <c r="A615" s="4"/>
      <c r="B615" s="4"/>
      <c r="C615" s="4"/>
      <c r="D615" s="4"/>
    </row>
    <row r="616" ht="15.75" customHeight="1">
      <c r="A616" s="4"/>
      <c r="B616" s="4"/>
      <c r="C616" s="4"/>
      <c r="D616" s="4"/>
    </row>
    <row r="617" ht="15.75" customHeight="1">
      <c r="A617" s="4"/>
      <c r="B617" s="4"/>
      <c r="C617" s="4"/>
      <c r="D617" s="4"/>
    </row>
    <row r="618" ht="15.75" customHeight="1">
      <c r="A618" s="4"/>
      <c r="B618" s="4"/>
      <c r="C618" s="4"/>
      <c r="D618" s="4"/>
    </row>
    <row r="619" ht="15.75" customHeight="1">
      <c r="A619" s="4"/>
      <c r="B619" s="4"/>
      <c r="C619" s="4"/>
      <c r="D619" s="4"/>
    </row>
    <row r="620" ht="15.75" customHeight="1">
      <c r="A620" s="4"/>
      <c r="B620" s="4"/>
      <c r="C620" s="4"/>
      <c r="D620" s="4"/>
    </row>
    <row r="621" ht="15.75" customHeight="1">
      <c r="A621" s="4"/>
      <c r="B621" s="4"/>
      <c r="C621" s="4"/>
      <c r="D621" s="4"/>
    </row>
    <row r="622" ht="15.75" customHeight="1">
      <c r="A622" s="4"/>
      <c r="B622" s="4"/>
      <c r="C622" s="4"/>
      <c r="D622" s="4"/>
    </row>
    <row r="623" ht="15.75" customHeight="1">
      <c r="A623" s="4"/>
      <c r="B623" s="4"/>
      <c r="C623" s="4"/>
      <c r="D623" s="4"/>
    </row>
    <row r="624" ht="15.75" customHeight="1">
      <c r="A624" s="4"/>
      <c r="B624" s="4"/>
      <c r="C624" s="4"/>
      <c r="D624" s="4"/>
    </row>
    <row r="625" ht="15.75" customHeight="1">
      <c r="A625" s="4"/>
      <c r="B625" s="4"/>
      <c r="C625" s="4"/>
      <c r="D625" s="4"/>
    </row>
    <row r="626" ht="15.75" customHeight="1">
      <c r="A626" s="4"/>
      <c r="B626" s="4"/>
      <c r="C626" s="4"/>
      <c r="D626" s="4"/>
    </row>
    <row r="627" ht="15.75" customHeight="1">
      <c r="A627" s="4"/>
      <c r="B627" s="4"/>
      <c r="C627" s="4"/>
      <c r="D627" s="4"/>
    </row>
    <row r="628" ht="15.75" customHeight="1">
      <c r="A628" s="4"/>
      <c r="B628" s="4"/>
      <c r="C628" s="4"/>
      <c r="D628" s="4"/>
    </row>
    <row r="629" ht="15.75" customHeight="1">
      <c r="A629" s="4"/>
      <c r="B629" s="4"/>
      <c r="C629" s="4"/>
      <c r="D629" s="4"/>
    </row>
    <row r="630" ht="15.75" customHeight="1">
      <c r="A630" s="4"/>
      <c r="B630" s="4"/>
      <c r="C630" s="4"/>
      <c r="D630" s="4"/>
    </row>
    <row r="631" ht="15.75" customHeight="1">
      <c r="A631" s="4"/>
      <c r="B631" s="4"/>
      <c r="C631" s="4"/>
      <c r="D631" s="4"/>
    </row>
    <row r="632" ht="15.75" customHeight="1">
      <c r="A632" s="4"/>
      <c r="B632" s="4"/>
      <c r="C632" s="4"/>
      <c r="D632" s="4"/>
    </row>
    <row r="633" ht="15.75" customHeight="1">
      <c r="A633" s="4"/>
      <c r="B633" s="4"/>
      <c r="C633" s="4"/>
      <c r="D633" s="4"/>
    </row>
    <row r="634" ht="15.75" customHeight="1">
      <c r="A634" s="4"/>
      <c r="B634" s="4"/>
      <c r="C634" s="4"/>
      <c r="D634" s="4"/>
    </row>
    <row r="635" ht="15.75" customHeight="1">
      <c r="A635" s="4"/>
      <c r="B635" s="4"/>
      <c r="C635" s="4"/>
      <c r="D635" s="4"/>
    </row>
    <row r="636" ht="15.75" customHeight="1">
      <c r="A636" s="4"/>
      <c r="B636" s="4"/>
      <c r="C636" s="4"/>
      <c r="D636" s="4"/>
    </row>
    <row r="637" ht="15.75" customHeight="1">
      <c r="A637" s="4"/>
      <c r="B637" s="4"/>
      <c r="C637" s="4"/>
      <c r="D637" s="4"/>
    </row>
    <row r="638" ht="15.75" customHeight="1">
      <c r="A638" s="4"/>
      <c r="B638" s="4"/>
      <c r="C638" s="4"/>
      <c r="D638" s="4"/>
    </row>
    <row r="639" ht="15.75" customHeight="1">
      <c r="A639" s="4"/>
      <c r="B639" s="4"/>
      <c r="C639" s="4"/>
      <c r="D639" s="4"/>
    </row>
    <row r="640" ht="15.75" customHeight="1">
      <c r="A640" s="4"/>
      <c r="B640" s="4"/>
      <c r="C640" s="4"/>
      <c r="D640" s="4"/>
    </row>
    <row r="641" ht="15.75" customHeight="1">
      <c r="A641" s="4"/>
      <c r="B641" s="4"/>
      <c r="C641" s="4"/>
      <c r="D641" s="4"/>
    </row>
    <row r="642" ht="15.75" customHeight="1">
      <c r="A642" s="4"/>
      <c r="B642" s="4"/>
      <c r="C642" s="4"/>
      <c r="D642" s="4"/>
    </row>
    <row r="643" ht="15.75" customHeight="1">
      <c r="A643" s="4"/>
      <c r="B643" s="4"/>
      <c r="C643" s="4"/>
      <c r="D643" s="4"/>
    </row>
    <row r="644" ht="15.75" customHeight="1">
      <c r="A644" s="4"/>
      <c r="B644" s="4"/>
      <c r="C644" s="4"/>
      <c r="D644" s="4"/>
    </row>
    <row r="645" ht="15.75" customHeight="1">
      <c r="A645" s="4"/>
      <c r="B645" s="4"/>
      <c r="C645" s="4"/>
      <c r="D645" s="4"/>
    </row>
    <row r="646" ht="15.75" customHeight="1">
      <c r="A646" s="4"/>
      <c r="B646" s="4"/>
      <c r="C646" s="4"/>
      <c r="D646" s="4"/>
    </row>
    <row r="647" ht="15.75" customHeight="1">
      <c r="A647" s="4"/>
      <c r="B647" s="4"/>
      <c r="C647" s="4"/>
      <c r="D647" s="4"/>
    </row>
    <row r="648" ht="15.75" customHeight="1">
      <c r="A648" s="4"/>
      <c r="B648" s="4"/>
      <c r="C648" s="4"/>
      <c r="D648" s="4"/>
    </row>
    <row r="649" ht="15.75" customHeight="1">
      <c r="A649" s="4"/>
      <c r="B649" s="4"/>
      <c r="C649" s="4"/>
      <c r="D649" s="4"/>
    </row>
    <row r="650" ht="15.75" customHeight="1">
      <c r="A650" s="4"/>
      <c r="B650" s="4"/>
      <c r="C650" s="4"/>
      <c r="D650" s="4"/>
    </row>
    <row r="651" ht="15.75" customHeight="1">
      <c r="A651" s="4"/>
      <c r="B651" s="4"/>
      <c r="C651" s="4"/>
      <c r="D651" s="4"/>
    </row>
    <row r="652" ht="15.75" customHeight="1">
      <c r="A652" s="4"/>
      <c r="B652" s="4"/>
      <c r="C652" s="4"/>
      <c r="D652" s="4"/>
    </row>
    <row r="653" ht="15.75" customHeight="1">
      <c r="A653" s="4"/>
      <c r="B653" s="4"/>
      <c r="C653" s="4"/>
      <c r="D653" s="4"/>
    </row>
    <row r="654" ht="15.75" customHeight="1">
      <c r="A654" s="4"/>
      <c r="B654" s="4"/>
      <c r="C654" s="4"/>
      <c r="D654" s="4"/>
    </row>
    <row r="655" ht="15.75" customHeight="1">
      <c r="A655" s="4"/>
      <c r="B655" s="4"/>
      <c r="C655" s="4"/>
      <c r="D655" s="4"/>
    </row>
    <row r="656" ht="15.75" customHeight="1">
      <c r="A656" s="4"/>
      <c r="B656" s="4"/>
      <c r="C656" s="4"/>
      <c r="D656" s="4"/>
    </row>
    <row r="657" ht="15.75" customHeight="1">
      <c r="A657" s="4"/>
      <c r="B657" s="4"/>
      <c r="C657" s="4"/>
      <c r="D657" s="4"/>
    </row>
    <row r="658" ht="15.75" customHeight="1">
      <c r="A658" s="4"/>
      <c r="B658" s="4"/>
      <c r="C658" s="4"/>
      <c r="D658" s="4"/>
    </row>
    <row r="659" ht="15.75" customHeight="1">
      <c r="A659" s="4"/>
      <c r="B659" s="4"/>
      <c r="C659" s="4"/>
      <c r="D659" s="4"/>
    </row>
    <row r="660" ht="15.75" customHeight="1">
      <c r="A660" s="4"/>
      <c r="B660" s="4"/>
      <c r="C660" s="4"/>
      <c r="D660" s="4"/>
    </row>
    <row r="661" ht="15.75" customHeight="1">
      <c r="A661" s="4"/>
      <c r="B661" s="4"/>
      <c r="C661" s="4"/>
      <c r="D661" s="4"/>
    </row>
    <row r="662" ht="15.75" customHeight="1">
      <c r="A662" s="4"/>
      <c r="B662" s="4"/>
      <c r="C662" s="4"/>
      <c r="D662" s="4"/>
    </row>
    <row r="663" ht="15.75" customHeight="1">
      <c r="A663" s="4"/>
      <c r="B663" s="4"/>
      <c r="C663" s="4"/>
      <c r="D663" s="4"/>
    </row>
    <row r="664" ht="15.75" customHeight="1">
      <c r="A664" s="4"/>
      <c r="B664" s="4"/>
      <c r="C664" s="4"/>
      <c r="D664" s="4"/>
    </row>
    <row r="665" ht="15.75" customHeight="1">
      <c r="A665" s="4"/>
      <c r="B665" s="4"/>
      <c r="C665" s="4"/>
      <c r="D665" s="4"/>
    </row>
    <row r="666" ht="15.75" customHeight="1">
      <c r="A666" s="4"/>
      <c r="B666" s="4"/>
      <c r="C666" s="4"/>
      <c r="D666" s="4"/>
    </row>
    <row r="667" ht="15.75" customHeight="1">
      <c r="A667" s="4"/>
      <c r="B667" s="4"/>
      <c r="C667" s="4"/>
      <c r="D667" s="4"/>
    </row>
    <row r="668" ht="15.75" customHeight="1">
      <c r="A668" s="4"/>
      <c r="B668" s="4"/>
      <c r="C668" s="4"/>
      <c r="D668" s="4"/>
    </row>
    <row r="669" ht="15.75" customHeight="1">
      <c r="A669" s="4"/>
      <c r="B669" s="4"/>
      <c r="C669" s="4"/>
      <c r="D669" s="4"/>
    </row>
    <row r="670" ht="15.75" customHeight="1">
      <c r="A670" s="4"/>
      <c r="B670" s="4"/>
      <c r="C670" s="4"/>
      <c r="D670" s="4"/>
    </row>
    <row r="671" ht="15.75" customHeight="1">
      <c r="A671" s="4"/>
      <c r="B671" s="4"/>
      <c r="C671" s="4"/>
      <c r="D671" s="4"/>
    </row>
    <row r="672" ht="15.75" customHeight="1">
      <c r="A672" s="4"/>
      <c r="B672" s="4"/>
      <c r="C672" s="4"/>
      <c r="D672" s="4"/>
    </row>
    <row r="673" ht="15.75" customHeight="1">
      <c r="A673" s="4"/>
      <c r="B673" s="4"/>
      <c r="C673" s="4"/>
      <c r="D673" s="4"/>
    </row>
    <row r="674" ht="15.75" customHeight="1">
      <c r="A674" s="4"/>
      <c r="B674" s="4"/>
      <c r="C674" s="4"/>
      <c r="D674" s="4"/>
    </row>
    <row r="675" ht="15.75" customHeight="1">
      <c r="A675" s="4"/>
      <c r="B675" s="4"/>
      <c r="C675" s="4"/>
      <c r="D675" s="4"/>
    </row>
    <row r="676" ht="15.75" customHeight="1">
      <c r="A676" s="4"/>
      <c r="B676" s="4"/>
      <c r="C676" s="4"/>
      <c r="D676" s="4"/>
    </row>
    <row r="677" ht="15.75" customHeight="1">
      <c r="A677" s="4"/>
      <c r="B677" s="4"/>
      <c r="C677" s="4"/>
      <c r="D677" s="4"/>
    </row>
    <row r="678" ht="15.75" customHeight="1">
      <c r="A678" s="4"/>
      <c r="B678" s="4"/>
      <c r="C678" s="4"/>
      <c r="D678" s="4"/>
    </row>
    <row r="679" ht="15.75" customHeight="1">
      <c r="A679" s="4"/>
      <c r="B679" s="4"/>
      <c r="C679" s="4"/>
      <c r="D679" s="4"/>
    </row>
    <row r="680" ht="15.75" customHeight="1">
      <c r="A680" s="4"/>
      <c r="B680" s="4"/>
      <c r="C680" s="4"/>
      <c r="D680" s="4"/>
    </row>
    <row r="681" ht="15.75" customHeight="1">
      <c r="A681" s="4"/>
      <c r="B681" s="4"/>
      <c r="C681" s="4"/>
      <c r="D681" s="4"/>
    </row>
    <row r="682" ht="15.75" customHeight="1">
      <c r="A682" s="4"/>
      <c r="B682" s="4"/>
      <c r="C682" s="4"/>
      <c r="D682" s="4"/>
    </row>
    <row r="683" ht="15.75" customHeight="1">
      <c r="A683" s="4"/>
      <c r="B683" s="4"/>
      <c r="C683" s="4"/>
      <c r="D683" s="4"/>
    </row>
    <row r="684" ht="15.75" customHeight="1">
      <c r="A684" s="4"/>
      <c r="B684" s="4"/>
      <c r="C684" s="4"/>
      <c r="D684" s="4"/>
    </row>
    <row r="685" ht="15.75" customHeight="1">
      <c r="A685" s="4"/>
      <c r="B685" s="4"/>
      <c r="C685" s="4"/>
      <c r="D685" s="4"/>
    </row>
    <row r="686" ht="15.75" customHeight="1">
      <c r="A686" s="4"/>
      <c r="B686" s="4"/>
      <c r="C686" s="4"/>
      <c r="D686" s="4"/>
    </row>
    <row r="687" ht="15.75" customHeight="1">
      <c r="A687" s="4"/>
      <c r="B687" s="4"/>
      <c r="C687" s="4"/>
      <c r="D687" s="4"/>
    </row>
    <row r="688" ht="15.75" customHeight="1">
      <c r="A688" s="4"/>
      <c r="B688" s="4"/>
      <c r="C688" s="4"/>
      <c r="D688" s="4"/>
    </row>
    <row r="689" ht="15.75" customHeight="1">
      <c r="A689" s="4"/>
      <c r="B689" s="4"/>
      <c r="C689" s="4"/>
      <c r="D689" s="4"/>
    </row>
    <row r="690" ht="15.75" customHeight="1">
      <c r="A690" s="4"/>
      <c r="B690" s="4"/>
      <c r="C690" s="4"/>
      <c r="D690" s="4"/>
    </row>
    <row r="691" ht="15.75" customHeight="1">
      <c r="A691" s="4"/>
      <c r="B691" s="4"/>
      <c r="C691" s="4"/>
      <c r="D691" s="4"/>
    </row>
    <row r="692" ht="15.75" customHeight="1">
      <c r="A692" s="4"/>
      <c r="B692" s="4"/>
      <c r="C692" s="4"/>
      <c r="D692" s="4"/>
    </row>
    <row r="693" ht="15.75" customHeight="1">
      <c r="A693" s="4"/>
      <c r="B693" s="4"/>
      <c r="C693" s="4"/>
      <c r="D693" s="4"/>
    </row>
    <row r="694" ht="15.75" customHeight="1">
      <c r="A694" s="4"/>
      <c r="B694" s="4"/>
      <c r="C694" s="4"/>
      <c r="D694" s="4"/>
    </row>
    <row r="695" ht="15.75" customHeight="1">
      <c r="A695" s="4"/>
      <c r="B695" s="4"/>
      <c r="C695" s="4"/>
      <c r="D695" s="4"/>
    </row>
    <row r="696" ht="15.75" customHeight="1">
      <c r="A696" s="4"/>
      <c r="B696" s="4"/>
      <c r="C696" s="4"/>
      <c r="D696" s="4"/>
    </row>
    <row r="697" ht="15.75" customHeight="1">
      <c r="A697" s="4"/>
      <c r="B697" s="4"/>
      <c r="C697" s="4"/>
      <c r="D697" s="4"/>
    </row>
    <row r="698" ht="15.75" customHeight="1">
      <c r="A698" s="4"/>
      <c r="B698" s="4"/>
      <c r="C698" s="4"/>
      <c r="D698" s="4"/>
    </row>
    <row r="699" ht="15.75" customHeight="1">
      <c r="A699" s="4"/>
      <c r="B699" s="4"/>
      <c r="C699" s="4"/>
      <c r="D699" s="4"/>
    </row>
    <row r="700" ht="15.75" customHeight="1">
      <c r="A700" s="4"/>
      <c r="B700" s="4"/>
      <c r="C700" s="4"/>
      <c r="D700" s="4"/>
    </row>
    <row r="701" ht="15.75" customHeight="1">
      <c r="A701" s="4"/>
      <c r="B701" s="4"/>
      <c r="C701" s="4"/>
      <c r="D701" s="4"/>
    </row>
    <row r="702" ht="15.75" customHeight="1">
      <c r="A702" s="4"/>
      <c r="B702" s="4"/>
      <c r="C702" s="4"/>
      <c r="D702" s="4"/>
    </row>
    <row r="703" ht="15.75" customHeight="1">
      <c r="A703" s="4"/>
      <c r="B703" s="4"/>
      <c r="C703" s="4"/>
      <c r="D703" s="4"/>
    </row>
    <row r="704" ht="15.75" customHeight="1">
      <c r="A704" s="4"/>
      <c r="B704" s="4"/>
      <c r="C704" s="4"/>
      <c r="D704" s="4"/>
    </row>
    <row r="705" ht="15.75" customHeight="1">
      <c r="A705" s="4"/>
      <c r="B705" s="4"/>
      <c r="C705" s="4"/>
      <c r="D705" s="4"/>
    </row>
    <row r="706" ht="15.75" customHeight="1">
      <c r="A706" s="4"/>
      <c r="B706" s="4"/>
      <c r="C706" s="4"/>
      <c r="D706" s="4"/>
    </row>
    <row r="707" ht="15.75" customHeight="1">
      <c r="A707" s="4"/>
      <c r="B707" s="4"/>
      <c r="C707" s="4"/>
      <c r="D707" s="4"/>
    </row>
    <row r="708" ht="15.75" customHeight="1">
      <c r="A708" s="4"/>
      <c r="B708" s="4"/>
      <c r="C708" s="4"/>
      <c r="D708" s="4"/>
    </row>
    <row r="709" ht="15.75" customHeight="1">
      <c r="A709" s="4"/>
      <c r="B709" s="4"/>
      <c r="C709" s="4"/>
      <c r="D709" s="4"/>
    </row>
    <row r="710" ht="15.75" customHeight="1">
      <c r="A710" s="4"/>
      <c r="B710" s="4"/>
      <c r="C710" s="4"/>
      <c r="D710" s="4"/>
    </row>
    <row r="711" ht="15.75" customHeight="1">
      <c r="A711" s="4"/>
      <c r="B711" s="4"/>
      <c r="C711" s="4"/>
      <c r="D711" s="4"/>
    </row>
    <row r="712" ht="15.75" customHeight="1">
      <c r="A712" s="4"/>
      <c r="B712" s="4"/>
      <c r="C712" s="4"/>
      <c r="D712" s="4"/>
    </row>
    <row r="713" ht="15.75" customHeight="1">
      <c r="A713" s="4"/>
      <c r="B713" s="4"/>
      <c r="C713" s="4"/>
      <c r="D713" s="4"/>
    </row>
    <row r="714" ht="15.75" customHeight="1">
      <c r="A714" s="4"/>
      <c r="B714" s="4"/>
      <c r="C714" s="4"/>
      <c r="D714" s="4"/>
    </row>
    <row r="715" ht="15.75" customHeight="1">
      <c r="A715" s="4"/>
      <c r="B715" s="4"/>
      <c r="C715" s="4"/>
      <c r="D715" s="4"/>
    </row>
    <row r="716" ht="15.75" customHeight="1">
      <c r="A716" s="4"/>
      <c r="B716" s="4"/>
      <c r="C716" s="4"/>
      <c r="D716" s="4"/>
    </row>
    <row r="717" ht="15.75" customHeight="1">
      <c r="A717" s="4"/>
      <c r="B717" s="4"/>
      <c r="C717" s="4"/>
      <c r="D717" s="4"/>
    </row>
    <row r="718" ht="15.75" customHeight="1">
      <c r="A718" s="4"/>
      <c r="B718" s="4"/>
      <c r="C718" s="4"/>
      <c r="D718" s="4"/>
    </row>
    <row r="719" ht="15.75" customHeight="1">
      <c r="A719" s="4"/>
      <c r="B719" s="4"/>
      <c r="C719" s="4"/>
      <c r="D719" s="4"/>
    </row>
    <row r="720" ht="15.75" customHeight="1">
      <c r="A720" s="4"/>
      <c r="B720" s="4"/>
      <c r="C720" s="4"/>
      <c r="D720" s="4"/>
    </row>
    <row r="721" ht="15.75" customHeight="1">
      <c r="A721" s="4"/>
      <c r="B721" s="4"/>
      <c r="C721" s="4"/>
      <c r="D721" s="4"/>
    </row>
    <row r="722" ht="15.75" customHeight="1">
      <c r="A722" s="4"/>
      <c r="B722" s="4"/>
      <c r="C722" s="4"/>
      <c r="D722" s="4"/>
    </row>
    <row r="723" ht="15.75" customHeight="1">
      <c r="A723" s="4"/>
      <c r="B723" s="4"/>
      <c r="C723" s="4"/>
      <c r="D723" s="4"/>
    </row>
    <row r="724" ht="15.75" customHeight="1">
      <c r="A724" s="4"/>
      <c r="B724" s="4"/>
      <c r="C724" s="4"/>
      <c r="D724" s="4"/>
    </row>
    <row r="725" ht="15.75" customHeight="1">
      <c r="A725" s="4"/>
      <c r="B725" s="4"/>
      <c r="C725" s="4"/>
      <c r="D725" s="4"/>
    </row>
    <row r="726" ht="15.75" customHeight="1">
      <c r="A726" s="4"/>
      <c r="B726" s="4"/>
      <c r="C726" s="4"/>
      <c r="D726" s="4"/>
    </row>
    <row r="727" ht="15.75" customHeight="1">
      <c r="A727" s="4"/>
      <c r="B727" s="4"/>
      <c r="C727" s="4"/>
      <c r="D727" s="4"/>
    </row>
    <row r="728" ht="15.75" customHeight="1">
      <c r="A728" s="4"/>
      <c r="B728" s="4"/>
      <c r="C728" s="4"/>
      <c r="D728" s="4"/>
    </row>
    <row r="729" ht="15.75" customHeight="1">
      <c r="A729" s="4"/>
      <c r="B729" s="4"/>
      <c r="C729" s="4"/>
      <c r="D729" s="4"/>
    </row>
    <row r="730" ht="15.75" customHeight="1">
      <c r="A730" s="4"/>
      <c r="B730" s="4"/>
      <c r="C730" s="4"/>
      <c r="D730" s="4"/>
    </row>
    <row r="731" ht="15.75" customHeight="1">
      <c r="A731" s="4"/>
      <c r="B731" s="4"/>
      <c r="C731" s="4"/>
      <c r="D731" s="4"/>
    </row>
    <row r="732" ht="15.75" customHeight="1">
      <c r="A732" s="4"/>
      <c r="B732" s="4"/>
      <c r="C732" s="4"/>
      <c r="D732" s="4"/>
    </row>
    <row r="733" ht="15.75" customHeight="1">
      <c r="A733" s="4"/>
      <c r="B733" s="4"/>
      <c r="C733" s="4"/>
      <c r="D733" s="4"/>
    </row>
    <row r="734" ht="15.75" customHeight="1">
      <c r="A734" s="4"/>
      <c r="B734" s="4"/>
      <c r="C734" s="4"/>
      <c r="D734" s="4"/>
    </row>
    <row r="735" ht="15.75" customHeight="1">
      <c r="A735" s="4"/>
      <c r="B735" s="4"/>
      <c r="C735" s="4"/>
      <c r="D735" s="4"/>
    </row>
    <row r="736" ht="15.75" customHeight="1">
      <c r="A736" s="4"/>
      <c r="B736" s="4"/>
      <c r="C736" s="4"/>
      <c r="D736" s="4"/>
    </row>
    <row r="737" ht="15.75" customHeight="1">
      <c r="A737" s="4"/>
      <c r="B737" s="4"/>
      <c r="C737" s="4"/>
      <c r="D737" s="4"/>
    </row>
    <row r="738" ht="15.75" customHeight="1">
      <c r="A738" s="4"/>
      <c r="B738" s="4"/>
      <c r="C738" s="4"/>
      <c r="D738" s="4"/>
    </row>
    <row r="739" ht="15.75" customHeight="1">
      <c r="A739" s="4"/>
      <c r="B739" s="4"/>
      <c r="C739" s="4"/>
      <c r="D739" s="4"/>
    </row>
    <row r="740" ht="15.75" customHeight="1">
      <c r="A740" s="4"/>
      <c r="B740" s="4"/>
      <c r="C740" s="4"/>
      <c r="D740" s="4"/>
    </row>
    <row r="741" ht="15.75" customHeight="1">
      <c r="A741" s="4"/>
      <c r="B741" s="4"/>
      <c r="C741" s="4"/>
      <c r="D741" s="4"/>
    </row>
    <row r="742" ht="15.75" customHeight="1">
      <c r="A742" s="4"/>
      <c r="B742" s="4"/>
      <c r="C742" s="4"/>
      <c r="D742" s="4"/>
    </row>
    <row r="743" ht="15.75" customHeight="1">
      <c r="A743" s="4"/>
      <c r="B743" s="4"/>
      <c r="C743" s="4"/>
      <c r="D743" s="4"/>
    </row>
    <row r="744" ht="15.75" customHeight="1">
      <c r="A744" s="4"/>
      <c r="B744" s="4"/>
      <c r="C744" s="4"/>
      <c r="D744" s="4"/>
    </row>
    <row r="745" ht="15.75" customHeight="1">
      <c r="A745" s="4"/>
      <c r="B745" s="4"/>
      <c r="C745" s="4"/>
      <c r="D745" s="4"/>
    </row>
    <row r="746" ht="15.75" customHeight="1">
      <c r="A746" s="4"/>
      <c r="B746" s="4"/>
      <c r="C746" s="4"/>
      <c r="D746" s="4"/>
    </row>
    <row r="747" ht="15.75" customHeight="1">
      <c r="A747" s="4"/>
      <c r="B747" s="4"/>
      <c r="C747" s="4"/>
      <c r="D747" s="4"/>
    </row>
    <row r="748" ht="15.75" customHeight="1">
      <c r="A748" s="4"/>
      <c r="B748" s="4"/>
      <c r="C748" s="4"/>
      <c r="D748" s="4"/>
    </row>
    <row r="749" ht="15.75" customHeight="1">
      <c r="A749" s="4"/>
      <c r="B749" s="4"/>
      <c r="C749" s="4"/>
      <c r="D749" s="4"/>
    </row>
    <row r="750" ht="15.75" customHeight="1">
      <c r="A750" s="4"/>
      <c r="B750" s="4"/>
      <c r="C750" s="4"/>
      <c r="D750" s="4"/>
    </row>
    <row r="751" ht="15.75" customHeight="1">
      <c r="A751" s="4"/>
      <c r="B751" s="4"/>
      <c r="C751" s="4"/>
      <c r="D751" s="4"/>
    </row>
    <row r="752" ht="15.75" customHeight="1">
      <c r="A752" s="4"/>
      <c r="B752" s="4"/>
      <c r="C752" s="4"/>
      <c r="D752" s="4"/>
    </row>
    <row r="753" ht="15.75" customHeight="1">
      <c r="A753" s="4"/>
      <c r="B753" s="4"/>
      <c r="C753" s="4"/>
      <c r="D753" s="4"/>
    </row>
    <row r="754" ht="15.75" customHeight="1">
      <c r="A754" s="4"/>
      <c r="B754" s="4"/>
      <c r="C754" s="4"/>
      <c r="D754" s="4"/>
    </row>
    <row r="755" ht="15.75" customHeight="1">
      <c r="A755" s="4"/>
      <c r="B755" s="4"/>
      <c r="C755" s="4"/>
      <c r="D755" s="4"/>
    </row>
    <row r="756" ht="15.75" customHeight="1">
      <c r="A756" s="4"/>
      <c r="B756" s="4"/>
      <c r="C756" s="4"/>
      <c r="D756" s="4"/>
    </row>
    <row r="757" ht="15.75" customHeight="1">
      <c r="A757" s="4"/>
      <c r="B757" s="4"/>
      <c r="C757" s="4"/>
      <c r="D757" s="4"/>
    </row>
    <row r="758" ht="15.75" customHeight="1">
      <c r="A758" s="4"/>
      <c r="B758" s="4"/>
      <c r="C758" s="4"/>
      <c r="D758" s="4"/>
    </row>
    <row r="759" ht="15.75" customHeight="1">
      <c r="A759" s="4"/>
      <c r="B759" s="4"/>
      <c r="C759" s="4"/>
      <c r="D759" s="4"/>
    </row>
    <row r="760" ht="15.75" customHeight="1">
      <c r="A760" s="4"/>
      <c r="B760" s="4"/>
      <c r="C760" s="4"/>
      <c r="D760" s="4"/>
    </row>
    <row r="761" ht="15.75" customHeight="1">
      <c r="A761" s="4"/>
      <c r="B761" s="4"/>
      <c r="C761" s="4"/>
      <c r="D761" s="4"/>
    </row>
    <row r="762" ht="15.75" customHeight="1">
      <c r="A762" s="4"/>
      <c r="B762" s="4"/>
      <c r="C762" s="4"/>
      <c r="D762" s="4"/>
    </row>
    <row r="763" ht="15.75" customHeight="1">
      <c r="A763" s="4"/>
      <c r="B763" s="4"/>
      <c r="C763" s="4"/>
      <c r="D763" s="4"/>
    </row>
    <row r="764" ht="15.75" customHeight="1">
      <c r="A764" s="4"/>
      <c r="B764" s="4"/>
      <c r="C764" s="4"/>
      <c r="D764" s="4"/>
    </row>
    <row r="765" ht="15.75" customHeight="1">
      <c r="A765" s="4"/>
      <c r="B765" s="4"/>
      <c r="C765" s="4"/>
      <c r="D765" s="4"/>
    </row>
    <row r="766" ht="15.75" customHeight="1">
      <c r="A766" s="4"/>
      <c r="B766" s="4"/>
      <c r="C766" s="4"/>
      <c r="D766" s="4"/>
    </row>
    <row r="767" ht="15.75" customHeight="1">
      <c r="A767" s="4"/>
      <c r="B767" s="4"/>
      <c r="C767" s="4"/>
      <c r="D767" s="4"/>
    </row>
    <row r="768" ht="15.75" customHeight="1">
      <c r="A768" s="4"/>
      <c r="B768" s="4"/>
      <c r="C768" s="4"/>
      <c r="D768" s="4"/>
    </row>
    <row r="769" ht="15.75" customHeight="1">
      <c r="A769" s="4"/>
      <c r="B769" s="4"/>
      <c r="C769" s="4"/>
      <c r="D769" s="4"/>
    </row>
    <row r="770" ht="15.75" customHeight="1">
      <c r="A770" s="4"/>
      <c r="B770" s="4"/>
      <c r="C770" s="4"/>
      <c r="D770" s="4"/>
    </row>
    <row r="771" ht="15.75" customHeight="1">
      <c r="A771" s="4"/>
      <c r="B771" s="4"/>
      <c r="C771" s="4"/>
      <c r="D771" s="4"/>
    </row>
    <row r="772" ht="15.75" customHeight="1">
      <c r="A772" s="4"/>
      <c r="B772" s="4"/>
      <c r="C772" s="4"/>
      <c r="D772" s="4"/>
    </row>
    <row r="773" ht="15.75" customHeight="1">
      <c r="A773" s="4"/>
      <c r="B773" s="4"/>
      <c r="C773" s="4"/>
      <c r="D773" s="4"/>
    </row>
    <row r="774" ht="15.75" customHeight="1">
      <c r="A774" s="4"/>
      <c r="B774" s="4"/>
      <c r="C774" s="4"/>
      <c r="D774" s="4"/>
    </row>
    <row r="775" ht="15.75" customHeight="1">
      <c r="A775" s="4"/>
      <c r="B775" s="4"/>
      <c r="C775" s="4"/>
      <c r="D775" s="4"/>
    </row>
    <row r="776" ht="15.75" customHeight="1">
      <c r="A776" s="4"/>
      <c r="B776" s="4"/>
      <c r="C776" s="4"/>
      <c r="D776" s="4"/>
    </row>
    <row r="777" ht="15.75" customHeight="1">
      <c r="A777" s="4"/>
      <c r="B777" s="4"/>
      <c r="C777" s="4"/>
      <c r="D777" s="4"/>
    </row>
    <row r="778" ht="15.75" customHeight="1">
      <c r="A778" s="4"/>
      <c r="B778" s="4"/>
      <c r="C778" s="4"/>
      <c r="D778" s="4"/>
    </row>
    <row r="779" ht="15.75" customHeight="1">
      <c r="A779" s="4"/>
      <c r="B779" s="4"/>
      <c r="C779" s="4"/>
      <c r="D779" s="4"/>
    </row>
    <row r="780" ht="15.75" customHeight="1">
      <c r="A780" s="4"/>
      <c r="B780" s="4"/>
      <c r="C780" s="4"/>
      <c r="D780" s="4"/>
    </row>
    <row r="781" ht="15.75" customHeight="1">
      <c r="A781" s="4"/>
      <c r="B781" s="4"/>
      <c r="C781" s="4"/>
      <c r="D781" s="4"/>
    </row>
    <row r="782" ht="15.75" customHeight="1">
      <c r="A782" s="4"/>
      <c r="B782" s="4"/>
      <c r="C782" s="4"/>
      <c r="D782" s="4"/>
    </row>
    <row r="783" ht="15.75" customHeight="1">
      <c r="A783" s="4"/>
      <c r="B783" s="4"/>
      <c r="C783" s="4"/>
      <c r="D783" s="4"/>
    </row>
    <row r="784" ht="15.75" customHeight="1">
      <c r="A784" s="4"/>
      <c r="B784" s="4"/>
      <c r="C784" s="4"/>
      <c r="D784" s="4"/>
    </row>
    <row r="785" ht="15.75" customHeight="1">
      <c r="A785" s="4"/>
      <c r="B785" s="4"/>
      <c r="C785" s="4"/>
      <c r="D785" s="4"/>
    </row>
    <row r="786" ht="15.75" customHeight="1">
      <c r="A786" s="4"/>
      <c r="B786" s="4"/>
      <c r="C786" s="4"/>
      <c r="D786" s="4"/>
    </row>
    <row r="787" ht="15.75" customHeight="1">
      <c r="A787" s="4"/>
      <c r="B787" s="4"/>
      <c r="C787" s="4"/>
      <c r="D787" s="4"/>
    </row>
    <row r="788" ht="15.75" customHeight="1">
      <c r="A788" s="4"/>
      <c r="B788" s="4"/>
      <c r="C788" s="4"/>
      <c r="D788" s="4"/>
    </row>
    <row r="789" ht="15.75" customHeight="1">
      <c r="A789" s="4"/>
      <c r="B789" s="4"/>
      <c r="C789" s="4"/>
      <c r="D789" s="4"/>
    </row>
    <row r="790" ht="15.75" customHeight="1">
      <c r="A790" s="4"/>
      <c r="B790" s="4"/>
      <c r="C790" s="4"/>
      <c r="D790" s="4"/>
    </row>
    <row r="791" ht="15.75" customHeight="1">
      <c r="A791" s="4"/>
      <c r="B791" s="4"/>
      <c r="C791" s="4"/>
      <c r="D791" s="4"/>
    </row>
    <row r="792" ht="15.75" customHeight="1">
      <c r="A792" s="4"/>
      <c r="B792" s="4"/>
      <c r="C792" s="4"/>
      <c r="D792" s="4"/>
    </row>
    <row r="793" ht="15.75" customHeight="1">
      <c r="A793" s="4"/>
      <c r="B793" s="4"/>
      <c r="C793" s="4"/>
      <c r="D793" s="4"/>
    </row>
    <row r="794" ht="15.75" customHeight="1">
      <c r="A794" s="4"/>
      <c r="B794" s="4"/>
      <c r="C794" s="4"/>
      <c r="D794" s="4"/>
    </row>
    <row r="795" ht="15.75" customHeight="1">
      <c r="A795" s="4"/>
      <c r="B795" s="4"/>
      <c r="C795" s="4"/>
      <c r="D795" s="4"/>
    </row>
    <row r="796" ht="15.75" customHeight="1">
      <c r="A796" s="4"/>
      <c r="B796" s="4"/>
      <c r="C796" s="4"/>
      <c r="D796" s="4"/>
    </row>
    <row r="797" ht="15.75" customHeight="1">
      <c r="A797" s="4"/>
      <c r="B797" s="4"/>
      <c r="C797" s="4"/>
      <c r="D797" s="4"/>
    </row>
    <row r="798" ht="15.75" customHeight="1">
      <c r="A798" s="4"/>
      <c r="B798" s="4"/>
      <c r="C798" s="4"/>
      <c r="D798" s="4"/>
    </row>
    <row r="799" ht="15.75" customHeight="1">
      <c r="A799" s="4"/>
      <c r="B799" s="4"/>
      <c r="C799" s="4"/>
      <c r="D799" s="4"/>
    </row>
    <row r="800" ht="15.75" customHeight="1">
      <c r="A800" s="4"/>
      <c r="B800" s="4"/>
      <c r="C800" s="4"/>
      <c r="D800" s="4"/>
    </row>
    <row r="801" ht="15.75" customHeight="1">
      <c r="A801" s="4"/>
      <c r="B801" s="4"/>
      <c r="C801" s="4"/>
      <c r="D801" s="4"/>
    </row>
    <row r="802" ht="15.75" customHeight="1">
      <c r="A802" s="4"/>
      <c r="B802" s="4"/>
      <c r="C802" s="4"/>
      <c r="D802" s="4"/>
    </row>
    <row r="803" ht="15.75" customHeight="1">
      <c r="A803" s="4"/>
      <c r="B803" s="4"/>
      <c r="C803" s="4"/>
      <c r="D803" s="4"/>
    </row>
    <row r="804" ht="15.75" customHeight="1">
      <c r="A804" s="4"/>
      <c r="B804" s="4"/>
      <c r="C804" s="4"/>
      <c r="D804" s="4"/>
    </row>
    <row r="805" ht="15.75" customHeight="1">
      <c r="A805" s="4"/>
      <c r="B805" s="4"/>
      <c r="C805" s="4"/>
      <c r="D805" s="4"/>
    </row>
    <row r="806" ht="15.75" customHeight="1">
      <c r="A806" s="4"/>
      <c r="B806" s="4"/>
      <c r="C806" s="4"/>
      <c r="D806" s="4"/>
    </row>
    <row r="807" ht="15.75" customHeight="1">
      <c r="A807" s="4"/>
      <c r="B807" s="4"/>
      <c r="C807" s="4"/>
      <c r="D807" s="4"/>
    </row>
    <row r="808" ht="15.75" customHeight="1">
      <c r="A808" s="4"/>
      <c r="B808" s="4"/>
      <c r="C808" s="4"/>
      <c r="D808" s="4"/>
    </row>
    <row r="809" ht="15.75" customHeight="1">
      <c r="A809" s="4"/>
      <c r="B809" s="4"/>
      <c r="C809" s="4"/>
      <c r="D809" s="4"/>
    </row>
    <row r="810" ht="15.75" customHeight="1">
      <c r="A810" s="4"/>
      <c r="B810" s="4"/>
      <c r="C810" s="4"/>
      <c r="D810" s="4"/>
    </row>
    <row r="811" ht="15.75" customHeight="1">
      <c r="A811" s="4"/>
      <c r="B811" s="4"/>
      <c r="C811" s="4"/>
      <c r="D811" s="4"/>
    </row>
    <row r="812" ht="15.75" customHeight="1">
      <c r="A812" s="4"/>
      <c r="B812" s="4"/>
      <c r="C812" s="4"/>
      <c r="D812" s="4"/>
    </row>
    <row r="813" ht="15.75" customHeight="1">
      <c r="A813" s="4"/>
      <c r="B813" s="4"/>
      <c r="C813" s="4"/>
      <c r="D813" s="4"/>
    </row>
    <row r="814" ht="15.75" customHeight="1">
      <c r="A814" s="4"/>
      <c r="B814" s="4"/>
      <c r="C814" s="4"/>
      <c r="D814" s="4"/>
    </row>
    <row r="815" ht="15.75" customHeight="1">
      <c r="A815" s="4"/>
      <c r="B815" s="4"/>
      <c r="C815" s="4"/>
      <c r="D815" s="4"/>
    </row>
    <row r="816" ht="15.75" customHeight="1">
      <c r="A816" s="4"/>
      <c r="B816" s="4"/>
      <c r="C816" s="4"/>
      <c r="D816" s="4"/>
    </row>
    <row r="817" ht="15.75" customHeight="1">
      <c r="A817" s="4"/>
      <c r="B817" s="4"/>
      <c r="C817" s="4"/>
      <c r="D817" s="4"/>
    </row>
    <row r="818" ht="15.75" customHeight="1">
      <c r="A818" s="4"/>
      <c r="B818" s="4"/>
      <c r="C818" s="4"/>
      <c r="D818" s="4"/>
    </row>
    <row r="819" ht="15.75" customHeight="1">
      <c r="A819" s="4"/>
      <c r="B819" s="4"/>
      <c r="C819" s="4"/>
      <c r="D819" s="4"/>
    </row>
    <row r="820" ht="15.75" customHeight="1">
      <c r="A820" s="4"/>
      <c r="B820" s="4"/>
      <c r="C820" s="4"/>
      <c r="D820" s="4"/>
    </row>
    <row r="821" ht="15.75" customHeight="1">
      <c r="A821" s="4"/>
      <c r="B821" s="4"/>
      <c r="C821" s="4"/>
      <c r="D821" s="4"/>
    </row>
    <row r="822" ht="15.75" customHeight="1">
      <c r="A822" s="4"/>
      <c r="B822" s="4"/>
      <c r="C822" s="4"/>
      <c r="D822" s="4"/>
    </row>
    <row r="823" ht="15.75" customHeight="1">
      <c r="A823" s="4"/>
      <c r="B823" s="4"/>
      <c r="C823" s="4"/>
      <c r="D823" s="4"/>
    </row>
    <row r="824" ht="15.75" customHeight="1">
      <c r="A824" s="4"/>
      <c r="B824" s="4"/>
      <c r="C824" s="4"/>
      <c r="D824" s="4"/>
    </row>
    <row r="825" ht="15.75" customHeight="1">
      <c r="A825" s="4"/>
      <c r="B825" s="4"/>
      <c r="C825" s="4"/>
      <c r="D825" s="4"/>
    </row>
    <row r="826" ht="15.75" customHeight="1">
      <c r="A826" s="4"/>
      <c r="B826" s="4"/>
      <c r="C826" s="4"/>
      <c r="D826" s="4"/>
    </row>
    <row r="827" ht="15.75" customHeight="1">
      <c r="A827" s="4"/>
      <c r="B827" s="4"/>
      <c r="C827" s="4"/>
      <c r="D827" s="4"/>
    </row>
    <row r="828" ht="15.75" customHeight="1">
      <c r="A828" s="4"/>
      <c r="B828" s="4"/>
      <c r="C828" s="4"/>
      <c r="D828" s="4"/>
    </row>
    <row r="829" ht="15.75" customHeight="1">
      <c r="A829" s="4"/>
      <c r="B829" s="4"/>
      <c r="C829" s="4"/>
      <c r="D829" s="4"/>
    </row>
    <row r="830" ht="15.75" customHeight="1">
      <c r="A830" s="4"/>
      <c r="B830" s="4"/>
      <c r="C830" s="4"/>
      <c r="D830" s="4"/>
    </row>
    <row r="831" ht="15.75" customHeight="1">
      <c r="A831" s="4"/>
      <c r="B831" s="4"/>
      <c r="C831" s="4"/>
      <c r="D831" s="4"/>
    </row>
    <row r="832" ht="15.75" customHeight="1">
      <c r="A832" s="4"/>
      <c r="B832" s="4"/>
      <c r="C832" s="4"/>
      <c r="D832" s="4"/>
    </row>
    <row r="833" ht="15.75" customHeight="1">
      <c r="A833" s="4"/>
      <c r="B833" s="4"/>
      <c r="C833" s="4"/>
      <c r="D833" s="4"/>
    </row>
    <row r="834" ht="15.75" customHeight="1">
      <c r="A834" s="4"/>
      <c r="B834" s="4"/>
      <c r="C834" s="4"/>
      <c r="D834" s="4"/>
    </row>
    <row r="835" ht="15.75" customHeight="1">
      <c r="A835" s="4"/>
      <c r="B835" s="4"/>
      <c r="C835" s="4"/>
      <c r="D835" s="4"/>
    </row>
    <row r="836" ht="15.75" customHeight="1">
      <c r="A836" s="4"/>
      <c r="B836" s="4"/>
      <c r="C836" s="4"/>
      <c r="D836" s="4"/>
    </row>
    <row r="837" ht="15.75" customHeight="1">
      <c r="A837" s="4"/>
      <c r="B837" s="4"/>
      <c r="C837" s="4"/>
      <c r="D837" s="4"/>
    </row>
    <row r="838" ht="15.75" customHeight="1">
      <c r="A838" s="4"/>
      <c r="B838" s="4"/>
      <c r="C838" s="4"/>
      <c r="D838" s="4"/>
    </row>
    <row r="839" ht="15.75" customHeight="1">
      <c r="A839" s="4"/>
      <c r="B839" s="4"/>
      <c r="C839" s="4"/>
      <c r="D839" s="4"/>
    </row>
    <row r="840" ht="15.75" customHeight="1">
      <c r="A840" s="4"/>
      <c r="B840" s="4"/>
      <c r="C840" s="4"/>
      <c r="D840" s="4"/>
    </row>
    <row r="841" ht="15.75" customHeight="1">
      <c r="A841" s="4"/>
      <c r="B841" s="4"/>
      <c r="C841" s="4"/>
      <c r="D841" s="4"/>
    </row>
    <row r="842" ht="15.75" customHeight="1">
      <c r="A842" s="4"/>
      <c r="B842" s="4"/>
      <c r="C842" s="4"/>
      <c r="D842" s="4"/>
    </row>
    <row r="843" ht="15.75" customHeight="1">
      <c r="A843" s="4"/>
      <c r="B843" s="4"/>
      <c r="C843" s="4"/>
      <c r="D843" s="4"/>
    </row>
    <row r="844" ht="15.75" customHeight="1">
      <c r="A844" s="4"/>
      <c r="B844" s="4"/>
      <c r="C844" s="4"/>
      <c r="D844" s="4"/>
    </row>
    <row r="845" ht="15.75" customHeight="1">
      <c r="A845" s="4"/>
      <c r="B845" s="4"/>
      <c r="C845" s="4"/>
      <c r="D845" s="4"/>
    </row>
    <row r="846" ht="15.75" customHeight="1">
      <c r="A846" s="4"/>
      <c r="B846" s="4"/>
      <c r="C846" s="4"/>
      <c r="D846" s="4"/>
    </row>
    <row r="847" ht="15.75" customHeight="1">
      <c r="A847" s="4"/>
      <c r="B847" s="4"/>
      <c r="C847" s="4"/>
      <c r="D847" s="4"/>
    </row>
    <row r="848" ht="15.75" customHeight="1">
      <c r="A848" s="4"/>
      <c r="B848" s="4"/>
      <c r="C848" s="4"/>
      <c r="D848" s="4"/>
    </row>
    <row r="849" ht="15.75" customHeight="1">
      <c r="A849" s="4"/>
      <c r="B849" s="4"/>
      <c r="C849" s="4"/>
      <c r="D849" s="4"/>
    </row>
    <row r="850" ht="15.75" customHeight="1">
      <c r="A850" s="4"/>
      <c r="B850" s="4"/>
      <c r="C850" s="4"/>
      <c r="D850" s="4"/>
    </row>
    <row r="851" ht="15.75" customHeight="1">
      <c r="A851" s="4"/>
      <c r="B851" s="4"/>
      <c r="C851" s="4"/>
      <c r="D851" s="4"/>
    </row>
    <row r="852" ht="15.75" customHeight="1">
      <c r="A852" s="4"/>
      <c r="B852" s="4"/>
      <c r="C852" s="4"/>
      <c r="D852" s="4"/>
    </row>
    <row r="853" ht="15.75" customHeight="1">
      <c r="A853" s="4"/>
      <c r="B853" s="4"/>
      <c r="C853" s="4"/>
      <c r="D853" s="4"/>
    </row>
    <row r="854" ht="15.75" customHeight="1">
      <c r="A854" s="4"/>
      <c r="B854" s="4"/>
      <c r="C854" s="4"/>
      <c r="D854" s="4"/>
    </row>
    <row r="855" ht="15.75" customHeight="1">
      <c r="A855" s="4"/>
      <c r="B855" s="4"/>
      <c r="C855" s="4"/>
      <c r="D855" s="4"/>
    </row>
    <row r="856" ht="15.75" customHeight="1">
      <c r="A856" s="4"/>
      <c r="B856" s="4"/>
      <c r="C856" s="4"/>
      <c r="D856" s="4"/>
    </row>
    <row r="857" ht="15.75" customHeight="1">
      <c r="A857" s="4"/>
      <c r="B857" s="4"/>
      <c r="C857" s="4"/>
      <c r="D857" s="4"/>
    </row>
    <row r="858" ht="15.75" customHeight="1">
      <c r="A858" s="4"/>
      <c r="B858" s="4"/>
      <c r="C858" s="4"/>
      <c r="D858" s="4"/>
    </row>
    <row r="859" ht="15.75" customHeight="1">
      <c r="A859" s="4"/>
      <c r="B859" s="4"/>
      <c r="C859" s="4"/>
      <c r="D859" s="4"/>
    </row>
    <row r="860" ht="15.75" customHeight="1">
      <c r="A860" s="4"/>
      <c r="B860" s="4"/>
      <c r="C860" s="4"/>
      <c r="D860" s="4"/>
    </row>
    <row r="861" ht="15.75" customHeight="1">
      <c r="A861" s="4"/>
      <c r="B861" s="4"/>
      <c r="C861" s="4"/>
      <c r="D861" s="4"/>
    </row>
    <row r="862" ht="15.75" customHeight="1">
      <c r="A862" s="4"/>
      <c r="B862" s="4"/>
      <c r="C862" s="4"/>
      <c r="D862" s="4"/>
    </row>
    <row r="863" ht="15.75" customHeight="1">
      <c r="A863" s="4"/>
      <c r="B863" s="4"/>
      <c r="C863" s="4"/>
      <c r="D863" s="4"/>
    </row>
    <row r="864" ht="15.75" customHeight="1">
      <c r="A864" s="4"/>
      <c r="B864" s="4"/>
      <c r="C864" s="4"/>
      <c r="D864" s="4"/>
    </row>
    <row r="865" ht="15.75" customHeight="1">
      <c r="A865" s="4"/>
      <c r="B865" s="4"/>
      <c r="C865" s="4"/>
      <c r="D865" s="4"/>
    </row>
    <row r="866" ht="15.75" customHeight="1">
      <c r="A866" s="4"/>
      <c r="B866" s="4"/>
      <c r="C866" s="4"/>
      <c r="D866" s="4"/>
    </row>
    <row r="867" ht="15.75" customHeight="1">
      <c r="A867" s="4"/>
      <c r="B867" s="4"/>
      <c r="C867" s="4"/>
      <c r="D867" s="4"/>
    </row>
    <row r="868" ht="15.75" customHeight="1">
      <c r="A868" s="4"/>
      <c r="B868" s="4"/>
      <c r="C868" s="4"/>
      <c r="D868" s="4"/>
    </row>
    <row r="869" ht="15.75" customHeight="1">
      <c r="A869" s="4"/>
      <c r="B869" s="4"/>
      <c r="C869" s="4"/>
      <c r="D869" s="4"/>
    </row>
    <row r="870" ht="15.75" customHeight="1">
      <c r="A870" s="4"/>
      <c r="B870" s="4"/>
      <c r="C870" s="4"/>
      <c r="D870" s="4"/>
    </row>
    <row r="871" ht="15.75" customHeight="1">
      <c r="A871" s="4"/>
      <c r="B871" s="4"/>
      <c r="C871" s="4"/>
      <c r="D871" s="4"/>
    </row>
    <row r="872" ht="15.75" customHeight="1">
      <c r="A872" s="4"/>
      <c r="B872" s="4"/>
      <c r="C872" s="4"/>
      <c r="D872" s="4"/>
    </row>
    <row r="873" ht="15.75" customHeight="1">
      <c r="A873" s="4"/>
      <c r="B873" s="4"/>
      <c r="C873" s="4"/>
      <c r="D873" s="4"/>
    </row>
    <row r="874" ht="15.75" customHeight="1">
      <c r="A874" s="4"/>
      <c r="B874" s="4"/>
      <c r="C874" s="4"/>
      <c r="D874" s="4"/>
    </row>
    <row r="875" ht="15.75" customHeight="1">
      <c r="A875" s="4"/>
      <c r="B875" s="4"/>
      <c r="C875" s="4"/>
      <c r="D875" s="4"/>
    </row>
    <row r="876" ht="15.75" customHeight="1">
      <c r="A876" s="4"/>
      <c r="B876" s="4"/>
      <c r="C876" s="4"/>
      <c r="D876" s="4"/>
    </row>
    <row r="877" ht="15.75" customHeight="1">
      <c r="A877" s="4"/>
      <c r="B877" s="4"/>
      <c r="C877" s="4"/>
      <c r="D877" s="4"/>
    </row>
    <row r="878" ht="15.75" customHeight="1">
      <c r="A878" s="4"/>
      <c r="B878" s="4"/>
      <c r="C878" s="4"/>
      <c r="D878" s="4"/>
    </row>
    <row r="879" ht="15.75" customHeight="1">
      <c r="A879" s="4"/>
      <c r="B879" s="4"/>
      <c r="C879" s="4"/>
      <c r="D879" s="4"/>
    </row>
    <row r="880" ht="15.75" customHeight="1">
      <c r="A880" s="4"/>
      <c r="B880" s="4"/>
      <c r="C880" s="4"/>
      <c r="D880" s="4"/>
    </row>
    <row r="881" ht="15.75" customHeight="1">
      <c r="A881" s="4"/>
      <c r="B881" s="4"/>
      <c r="C881" s="4"/>
      <c r="D881" s="4"/>
    </row>
    <row r="882" ht="15.75" customHeight="1">
      <c r="A882" s="4"/>
      <c r="B882" s="4"/>
      <c r="C882" s="4"/>
      <c r="D882" s="4"/>
    </row>
    <row r="883" ht="15.75" customHeight="1">
      <c r="A883" s="4"/>
      <c r="B883" s="4"/>
      <c r="C883" s="4"/>
      <c r="D883" s="4"/>
    </row>
    <row r="884" ht="15.75" customHeight="1">
      <c r="A884" s="4"/>
      <c r="B884" s="4"/>
      <c r="C884" s="4"/>
      <c r="D884" s="4"/>
    </row>
    <row r="885" ht="15.75" customHeight="1">
      <c r="A885" s="4"/>
      <c r="B885" s="4"/>
      <c r="C885" s="4"/>
      <c r="D885" s="4"/>
    </row>
    <row r="886" ht="15.75" customHeight="1">
      <c r="A886" s="4"/>
      <c r="B886" s="4"/>
      <c r="C886" s="4"/>
      <c r="D886" s="4"/>
    </row>
    <row r="887" ht="15.75" customHeight="1">
      <c r="A887" s="4"/>
      <c r="B887" s="4"/>
      <c r="C887" s="4"/>
      <c r="D887" s="4"/>
    </row>
    <row r="888" ht="15.75" customHeight="1">
      <c r="A888" s="4"/>
      <c r="B888" s="4"/>
      <c r="C888" s="4"/>
      <c r="D888" s="4"/>
    </row>
    <row r="889" ht="15.75" customHeight="1">
      <c r="A889" s="4"/>
      <c r="B889" s="4"/>
      <c r="C889" s="4"/>
      <c r="D889" s="4"/>
    </row>
    <row r="890" ht="15.75" customHeight="1">
      <c r="A890" s="4"/>
      <c r="B890" s="4"/>
      <c r="C890" s="4"/>
      <c r="D890" s="4"/>
    </row>
    <row r="891" ht="15.75" customHeight="1">
      <c r="A891" s="4"/>
      <c r="B891" s="4"/>
      <c r="C891" s="4"/>
      <c r="D891" s="4"/>
    </row>
    <row r="892" ht="15.75" customHeight="1">
      <c r="A892" s="4"/>
      <c r="B892" s="4"/>
      <c r="C892" s="4"/>
      <c r="D892" s="4"/>
    </row>
    <row r="893" ht="15.75" customHeight="1">
      <c r="A893" s="4"/>
      <c r="B893" s="4"/>
      <c r="C893" s="4"/>
      <c r="D893" s="4"/>
    </row>
    <row r="894" ht="15.75" customHeight="1">
      <c r="A894" s="4"/>
      <c r="B894" s="4"/>
      <c r="C894" s="4"/>
      <c r="D894" s="4"/>
    </row>
    <row r="895" ht="15.75" customHeight="1">
      <c r="A895" s="4"/>
      <c r="B895" s="4"/>
      <c r="C895" s="4"/>
      <c r="D895" s="4"/>
    </row>
    <row r="896" ht="15.75" customHeight="1">
      <c r="A896" s="4"/>
      <c r="B896" s="4"/>
      <c r="C896" s="4"/>
      <c r="D896" s="4"/>
    </row>
    <row r="897" ht="15.75" customHeight="1">
      <c r="A897" s="4"/>
      <c r="B897" s="4"/>
      <c r="C897" s="4"/>
      <c r="D897" s="4"/>
    </row>
    <row r="898" ht="15.75" customHeight="1">
      <c r="A898" s="4"/>
      <c r="B898" s="4"/>
      <c r="C898" s="4"/>
      <c r="D898" s="4"/>
    </row>
    <row r="899" ht="15.75" customHeight="1">
      <c r="A899" s="4"/>
      <c r="B899" s="4"/>
      <c r="C899" s="4"/>
      <c r="D899" s="4"/>
    </row>
    <row r="900" ht="15.75" customHeight="1">
      <c r="A900" s="4"/>
      <c r="B900" s="4"/>
      <c r="C900" s="4"/>
      <c r="D900" s="4"/>
    </row>
    <row r="901" ht="15.75" customHeight="1">
      <c r="A901" s="4"/>
      <c r="B901" s="4"/>
      <c r="C901" s="4"/>
      <c r="D901" s="4"/>
    </row>
    <row r="902" ht="15.75" customHeight="1">
      <c r="A902" s="4"/>
      <c r="B902" s="4"/>
      <c r="C902" s="4"/>
      <c r="D902" s="4"/>
    </row>
    <row r="903" ht="15.75" customHeight="1">
      <c r="A903" s="4"/>
      <c r="B903" s="4"/>
      <c r="C903" s="4"/>
      <c r="D903" s="4"/>
    </row>
    <row r="904" ht="15.75" customHeight="1">
      <c r="A904" s="4"/>
      <c r="B904" s="4"/>
      <c r="C904" s="4"/>
      <c r="D904" s="4"/>
    </row>
    <row r="905" ht="15.75" customHeight="1">
      <c r="A905" s="4"/>
      <c r="B905" s="4"/>
      <c r="C905" s="4"/>
      <c r="D905" s="4"/>
    </row>
    <row r="906" ht="15.75" customHeight="1">
      <c r="A906" s="4"/>
      <c r="B906" s="4"/>
      <c r="C906" s="4"/>
      <c r="D906" s="4"/>
    </row>
    <row r="907" ht="15.75" customHeight="1">
      <c r="A907" s="4"/>
      <c r="B907" s="4"/>
      <c r="C907" s="4"/>
      <c r="D907" s="4"/>
    </row>
    <row r="908" ht="15.75" customHeight="1">
      <c r="A908" s="4"/>
      <c r="B908" s="4"/>
      <c r="C908" s="4"/>
      <c r="D908" s="4"/>
    </row>
    <row r="909" ht="15.75" customHeight="1">
      <c r="A909" s="4"/>
      <c r="B909" s="4"/>
      <c r="C909" s="4"/>
      <c r="D909" s="4"/>
    </row>
    <row r="910" ht="15.75" customHeight="1">
      <c r="A910" s="4"/>
      <c r="B910" s="4"/>
      <c r="C910" s="4"/>
      <c r="D910" s="4"/>
    </row>
    <row r="911" ht="15.75" customHeight="1">
      <c r="A911" s="4"/>
      <c r="B911" s="4"/>
      <c r="C911" s="4"/>
      <c r="D911" s="4"/>
    </row>
    <row r="912" ht="15.75" customHeight="1">
      <c r="A912" s="4"/>
      <c r="B912" s="4"/>
      <c r="C912" s="4"/>
      <c r="D912" s="4"/>
    </row>
    <row r="913" ht="15.75" customHeight="1">
      <c r="A913" s="4"/>
      <c r="B913" s="4"/>
      <c r="C913" s="4"/>
      <c r="D913" s="4"/>
    </row>
    <row r="914" ht="15.75" customHeight="1">
      <c r="A914" s="4"/>
      <c r="B914" s="4"/>
      <c r="C914" s="4"/>
      <c r="D914" s="4"/>
    </row>
    <row r="915" ht="15.75" customHeight="1">
      <c r="A915" s="4"/>
      <c r="B915" s="4"/>
      <c r="C915" s="4"/>
      <c r="D915" s="4"/>
    </row>
    <row r="916" ht="15.75" customHeight="1">
      <c r="A916" s="4"/>
      <c r="B916" s="4"/>
      <c r="C916" s="4"/>
      <c r="D916" s="4"/>
    </row>
    <row r="917" ht="15.75" customHeight="1">
      <c r="A917" s="4"/>
      <c r="B917" s="4"/>
      <c r="C917" s="4"/>
      <c r="D917" s="4"/>
    </row>
    <row r="918" ht="15.75" customHeight="1">
      <c r="A918" s="4"/>
      <c r="B918" s="4"/>
      <c r="C918" s="4"/>
      <c r="D918" s="4"/>
    </row>
    <row r="919" ht="15.75" customHeight="1">
      <c r="A919" s="4"/>
      <c r="B919" s="4"/>
      <c r="C919" s="4"/>
      <c r="D919" s="4"/>
    </row>
    <row r="920" ht="15.75" customHeight="1">
      <c r="A920" s="4"/>
      <c r="B920" s="4"/>
      <c r="C920" s="4"/>
      <c r="D920" s="4"/>
    </row>
    <row r="921" ht="15.75" customHeight="1">
      <c r="A921" s="4"/>
      <c r="B921" s="4"/>
      <c r="C921" s="4"/>
      <c r="D921" s="4"/>
    </row>
    <row r="922" ht="15.75" customHeight="1">
      <c r="A922" s="4"/>
      <c r="B922" s="4"/>
      <c r="C922" s="4"/>
      <c r="D922" s="4"/>
    </row>
    <row r="923" ht="15.75" customHeight="1">
      <c r="A923" s="4"/>
      <c r="B923" s="4"/>
      <c r="C923" s="4"/>
      <c r="D923" s="4"/>
    </row>
    <row r="924" ht="15.75" customHeight="1">
      <c r="A924" s="4"/>
      <c r="B924" s="4"/>
      <c r="C924" s="4"/>
      <c r="D924" s="4"/>
    </row>
    <row r="925" ht="15.75" customHeight="1">
      <c r="A925" s="4"/>
      <c r="B925" s="4"/>
      <c r="C925" s="4"/>
      <c r="D925" s="4"/>
    </row>
    <row r="926" ht="15.75" customHeight="1">
      <c r="A926" s="4"/>
      <c r="B926" s="4"/>
      <c r="C926" s="4"/>
      <c r="D926" s="4"/>
    </row>
    <row r="927" ht="15.75" customHeight="1">
      <c r="A927" s="4"/>
      <c r="B927" s="4"/>
      <c r="C927" s="4"/>
      <c r="D927" s="4"/>
    </row>
    <row r="928" ht="15.75" customHeight="1">
      <c r="A928" s="4"/>
      <c r="B928" s="4"/>
      <c r="C928" s="4"/>
      <c r="D928" s="4"/>
    </row>
    <row r="929" ht="15.75" customHeight="1">
      <c r="A929" s="4"/>
      <c r="B929" s="4"/>
      <c r="C929" s="4"/>
      <c r="D929" s="4"/>
    </row>
    <row r="930" ht="15.75" customHeight="1">
      <c r="A930" s="4"/>
      <c r="B930" s="4"/>
      <c r="C930" s="4"/>
      <c r="D930" s="4"/>
    </row>
    <row r="931" ht="15.75" customHeight="1">
      <c r="A931" s="4"/>
      <c r="B931" s="4"/>
      <c r="C931" s="4"/>
      <c r="D931" s="4"/>
    </row>
    <row r="932" ht="15.75" customHeight="1">
      <c r="A932" s="4"/>
      <c r="B932" s="4"/>
      <c r="C932" s="4"/>
      <c r="D932" s="4"/>
    </row>
    <row r="933" ht="15.75" customHeight="1">
      <c r="A933" s="4"/>
      <c r="B933" s="4"/>
      <c r="C933" s="4"/>
      <c r="D933" s="4"/>
    </row>
    <row r="934" ht="15.75" customHeight="1">
      <c r="A934" s="4"/>
      <c r="B934" s="4"/>
      <c r="C934" s="4"/>
      <c r="D934" s="4"/>
    </row>
    <row r="935" ht="15.75" customHeight="1">
      <c r="A935" s="4"/>
      <c r="B935" s="4"/>
      <c r="C935" s="4"/>
      <c r="D935" s="4"/>
    </row>
    <row r="936" ht="15.75" customHeight="1">
      <c r="A936" s="4"/>
      <c r="B936" s="4"/>
      <c r="C936" s="4"/>
      <c r="D936" s="4"/>
    </row>
    <row r="937" ht="15.75" customHeight="1">
      <c r="A937" s="4"/>
      <c r="B937" s="4"/>
      <c r="C937" s="4"/>
      <c r="D937" s="4"/>
    </row>
    <row r="938" ht="15.75" customHeight="1">
      <c r="A938" s="4"/>
      <c r="B938" s="4"/>
      <c r="C938" s="4"/>
      <c r="D938" s="4"/>
    </row>
    <row r="939" ht="15.75" customHeight="1">
      <c r="A939" s="4"/>
      <c r="B939" s="4"/>
      <c r="C939" s="4"/>
      <c r="D939" s="4"/>
    </row>
    <row r="940" ht="15.75" customHeight="1">
      <c r="A940" s="4"/>
      <c r="B940" s="4"/>
      <c r="C940" s="4"/>
      <c r="D940" s="4"/>
    </row>
    <row r="941" ht="15.75" customHeight="1">
      <c r="A941" s="4"/>
      <c r="B941" s="4"/>
      <c r="C941" s="4"/>
      <c r="D941" s="4"/>
    </row>
    <row r="942" ht="15.75" customHeight="1">
      <c r="A942" s="4"/>
      <c r="B942" s="4"/>
      <c r="C942" s="4"/>
      <c r="D942" s="4"/>
    </row>
    <row r="943" ht="15.75" customHeight="1">
      <c r="A943" s="4"/>
      <c r="B943" s="4"/>
      <c r="C943" s="4"/>
      <c r="D943" s="4"/>
    </row>
    <row r="944" ht="15.75" customHeight="1">
      <c r="A944" s="4"/>
      <c r="B944" s="4"/>
      <c r="C944" s="4"/>
      <c r="D944" s="4"/>
    </row>
    <row r="945" ht="15.75" customHeight="1">
      <c r="A945" s="4"/>
      <c r="B945" s="4"/>
      <c r="C945" s="4"/>
      <c r="D945" s="4"/>
    </row>
    <row r="946" ht="15.75" customHeight="1">
      <c r="A946" s="4"/>
      <c r="B946" s="4"/>
      <c r="C946" s="4"/>
      <c r="D946" s="4"/>
    </row>
    <row r="947" ht="15.75" customHeight="1">
      <c r="A947" s="4"/>
      <c r="B947" s="4"/>
      <c r="C947" s="4"/>
      <c r="D947" s="4"/>
    </row>
    <row r="948" ht="15.75" customHeight="1">
      <c r="A948" s="4"/>
      <c r="B948" s="4"/>
      <c r="C948" s="4"/>
      <c r="D948" s="4"/>
    </row>
    <row r="949" ht="15.75" customHeight="1">
      <c r="A949" s="4"/>
      <c r="B949" s="4"/>
      <c r="C949" s="4"/>
      <c r="D949" s="4"/>
    </row>
    <row r="950" ht="15.75" customHeight="1">
      <c r="A950" s="4"/>
      <c r="B950" s="4"/>
      <c r="C950" s="4"/>
      <c r="D950" s="4"/>
    </row>
    <row r="951" ht="15.75" customHeight="1">
      <c r="A951" s="4"/>
      <c r="B951" s="4"/>
      <c r="C951" s="4"/>
      <c r="D951" s="4"/>
    </row>
    <row r="952" ht="15.75" customHeight="1">
      <c r="A952" s="4"/>
      <c r="B952" s="4"/>
      <c r="C952" s="4"/>
      <c r="D952" s="4"/>
    </row>
    <row r="953" ht="15.75" customHeight="1">
      <c r="A953" s="4"/>
      <c r="B953" s="4"/>
      <c r="C953" s="4"/>
      <c r="D953" s="4"/>
    </row>
    <row r="954" ht="15.75" customHeight="1">
      <c r="A954" s="4"/>
      <c r="B954" s="4"/>
      <c r="C954" s="4"/>
      <c r="D954" s="4"/>
    </row>
    <row r="955" ht="15.75" customHeight="1">
      <c r="A955" s="4"/>
      <c r="B955" s="4"/>
      <c r="C955" s="4"/>
      <c r="D955" s="4"/>
    </row>
    <row r="956" ht="15.75" customHeight="1">
      <c r="A956" s="4"/>
      <c r="B956" s="4"/>
      <c r="C956" s="4"/>
      <c r="D956" s="4"/>
    </row>
    <row r="957" ht="15.75" customHeight="1">
      <c r="A957" s="4"/>
      <c r="B957" s="4"/>
      <c r="C957" s="4"/>
      <c r="D957" s="4"/>
    </row>
    <row r="958" ht="15.75" customHeight="1">
      <c r="A958" s="4"/>
      <c r="B958" s="4"/>
      <c r="C958" s="4"/>
      <c r="D958" s="4"/>
    </row>
    <row r="959" ht="15.75" customHeight="1">
      <c r="A959" s="4"/>
      <c r="B959" s="4"/>
      <c r="C959" s="4"/>
      <c r="D959" s="4"/>
    </row>
    <row r="960" ht="15.75" customHeight="1">
      <c r="A960" s="4"/>
      <c r="B960" s="4"/>
      <c r="C960" s="4"/>
      <c r="D960" s="4"/>
    </row>
    <row r="961" ht="15.75" customHeight="1">
      <c r="A961" s="4"/>
      <c r="B961" s="4"/>
      <c r="C961" s="4"/>
      <c r="D961" s="4"/>
    </row>
    <row r="962" ht="15.75" customHeight="1">
      <c r="A962" s="4"/>
      <c r="B962" s="4"/>
      <c r="C962" s="4"/>
      <c r="D962" s="4"/>
    </row>
    <row r="963" ht="15.75" customHeight="1">
      <c r="A963" s="4"/>
      <c r="B963" s="4"/>
      <c r="C963" s="4"/>
      <c r="D963" s="4"/>
    </row>
    <row r="964" ht="15.75" customHeight="1">
      <c r="A964" s="4"/>
      <c r="B964" s="4"/>
      <c r="C964" s="4"/>
      <c r="D964" s="4"/>
    </row>
    <row r="965" ht="15.75" customHeight="1">
      <c r="A965" s="4"/>
      <c r="B965" s="4"/>
      <c r="C965" s="4"/>
      <c r="D965" s="4"/>
    </row>
    <row r="966" ht="15.75" customHeight="1">
      <c r="A966" s="4"/>
      <c r="B966" s="4"/>
      <c r="C966" s="4"/>
      <c r="D966" s="4"/>
    </row>
    <row r="967" ht="15.75" customHeight="1">
      <c r="A967" s="4"/>
      <c r="B967" s="4"/>
      <c r="C967" s="4"/>
      <c r="D967" s="4"/>
    </row>
    <row r="968" ht="15.75" customHeight="1">
      <c r="A968" s="4"/>
      <c r="B968" s="4"/>
      <c r="C968" s="4"/>
      <c r="D968" s="4"/>
    </row>
    <row r="969" ht="15.75" customHeight="1">
      <c r="A969" s="4"/>
      <c r="B969" s="4"/>
      <c r="C969" s="4"/>
      <c r="D969" s="4"/>
    </row>
    <row r="970" ht="15.75" customHeight="1">
      <c r="A970" s="4"/>
      <c r="B970" s="4"/>
      <c r="C970" s="4"/>
      <c r="D970" s="4"/>
    </row>
    <row r="971" ht="15.75" customHeight="1">
      <c r="A971" s="4"/>
      <c r="B971" s="4"/>
      <c r="C971" s="4"/>
      <c r="D971" s="4"/>
    </row>
    <row r="972" ht="15.75" customHeight="1">
      <c r="A972" s="4"/>
      <c r="B972" s="4"/>
      <c r="C972" s="4"/>
      <c r="D972" s="4"/>
    </row>
    <row r="973" ht="15.75" customHeight="1">
      <c r="A973" s="4"/>
      <c r="B973" s="4"/>
      <c r="C973" s="4"/>
      <c r="D973" s="4"/>
    </row>
    <row r="974" ht="15.75" customHeight="1">
      <c r="A974" s="4"/>
      <c r="B974" s="4"/>
      <c r="C974" s="4"/>
      <c r="D974" s="4"/>
    </row>
    <row r="975" ht="15.75" customHeight="1">
      <c r="A975" s="4"/>
      <c r="B975" s="4"/>
      <c r="C975" s="4"/>
      <c r="D975" s="4"/>
    </row>
    <row r="976" ht="15.75" customHeight="1">
      <c r="A976" s="4"/>
      <c r="B976" s="4"/>
      <c r="C976" s="4"/>
      <c r="D976" s="4"/>
    </row>
    <row r="977" ht="15.75" customHeight="1">
      <c r="A977" s="4"/>
      <c r="B977" s="4"/>
      <c r="C977" s="4"/>
      <c r="D977" s="4"/>
    </row>
    <row r="978" ht="15.75" customHeight="1">
      <c r="A978" s="4"/>
      <c r="B978" s="4"/>
      <c r="C978" s="4"/>
      <c r="D978" s="4"/>
    </row>
    <row r="979" ht="15.75" customHeight="1">
      <c r="A979" s="4"/>
      <c r="B979" s="4"/>
      <c r="C979" s="4"/>
      <c r="D979" s="4"/>
    </row>
    <row r="980" ht="15.75" customHeight="1">
      <c r="A980" s="4"/>
      <c r="B980" s="4"/>
      <c r="C980" s="4"/>
      <c r="D980" s="4"/>
    </row>
    <row r="981" ht="15.75" customHeight="1">
      <c r="A981" s="4"/>
      <c r="B981" s="4"/>
      <c r="C981" s="4"/>
      <c r="D981" s="4"/>
    </row>
    <row r="982" ht="15.75" customHeight="1">
      <c r="A982" s="4"/>
      <c r="B982" s="4"/>
      <c r="C982" s="4"/>
      <c r="D982" s="4"/>
    </row>
    <row r="983" ht="15.75" customHeight="1">
      <c r="A983" s="4"/>
      <c r="B983" s="4"/>
      <c r="C983" s="4"/>
      <c r="D983" s="4"/>
    </row>
    <row r="984" ht="15.75" customHeight="1">
      <c r="A984" s="4"/>
      <c r="B984" s="4"/>
      <c r="C984" s="4"/>
      <c r="D984" s="4"/>
    </row>
    <row r="985" ht="15.75" customHeight="1">
      <c r="A985" s="4"/>
      <c r="B985" s="4"/>
      <c r="C985" s="4"/>
      <c r="D985" s="4"/>
    </row>
    <row r="986" ht="15.75" customHeight="1">
      <c r="A986" s="4"/>
      <c r="B986" s="4"/>
      <c r="C986" s="4"/>
      <c r="D986" s="4"/>
    </row>
    <row r="987" ht="15.75" customHeight="1">
      <c r="A987" s="4"/>
      <c r="B987" s="4"/>
      <c r="C987" s="4"/>
      <c r="D987" s="4"/>
    </row>
    <row r="988" ht="15.75" customHeight="1">
      <c r="A988" s="4"/>
      <c r="B988" s="4"/>
      <c r="C988" s="4"/>
      <c r="D988" s="4"/>
    </row>
    <row r="989" ht="15.75" customHeight="1">
      <c r="A989" s="4"/>
      <c r="B989" s="4"/>
      <c r="C989" s="4"/>
      <c r="D989" s="4"/>
    </row>
    <row r="990" ht="15.75" customHeight="1">
      <c r="A990" s="4"/>
      <c r="B990" s="4"/>
      <c r="C990" s="4"/>
      <c r="D990" s="4"/>
    </row>
    <row r="991" ht="15.75" customHeight="1">
      <c r="A991" s="4"/>
      <c r="B991" s="4"/>
      <c r="C991" s="4"/>
      <c r="D991" s="4"/>
    </row>
    <row r="992" ht="15.75" customHeight="1">
      <c r="A992" s="4"/>
      <c r="B992" s="4"/>
      <c r="C992" s="4"/>
      <c r="D992" s="4"/>
    </row>
    <row r="993" ht="15.75" customHeight="1">
      <c r="A993" s="4"/>
      <c r="B993" s="4"/>
      <c r="C993" s="4"/>
      <c r="D993" s="4"/>
    </row>
    <row r="994" ht="15.75" customHeight="1">
      <c r="A994" s="4"/>
      <c r="B994" s="4"/>
      <c r="C994" s="4"/>
      <c r="D994" s="4"/>
    </row>
    <row r="995" ht="15.75" customHeight="1">
      <c r="A995" s="4"/>
      <c r="B995" s="4"/>
      <c r="C995" s="4"/>
      <c r="D995" s="4"/>
    </row>
    <row r="996" ht="15.75" customHeight="1">
      <c r="A996" s="4"/>
      <c r="B996" s="4"/>
      <c r="C996" s="4"/>
      <c r="D996" s="4"/>
    </row>
    <row r="997" ht="15.75" customHeight="1">
      <c r="A997" s="4"/>
      <c r="B997" s="4"/>
      <c r="C997" s="4"/>
      <c r="D997"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3" width="75.86"/>
    <col customWidth="1" min="4" max="4" width="26.29"/>
    <col customWidth="1" min="5" max="5" width="33.29"/>
    <col customWidth="1" min="6" max="6" width="22.71"/>
    <col customWidth="1" min="7" max="26" width="14.43"/>
  </cols>
  <sheetData>
    <row r="1" ht="14.25" customHeight="1">
      <c r="A1" s="1" t="s">
        <v>0</v>
      </c>
      <c r="B1" s="4" t="s">
        <v>2</v>
      </c>
      <c r="C1" s="1" t="s">
        <v>7</v>
      </c>
      <c r="D1" s="4" t="s">
        <v>8</v>
      </c>
      <c r="E1" s="6" t="s">
        <v>9</v>
      </c>
      <c r="F1" s="1" t="s">
        <v>13</v>
      </c>
      <c r="G1" s="4" t="s">
        <v>14</v>
      </c>
      <c r="H1" s="4" t="s">
        <v>15</v>
      </c>
      <c r="I1" s="8"/>
      <c r="J1" s="8"/>
      <c r="K1" s="8"/>
    </row>
    <row r="2" ht="14.25" customHeight="1">
      <c r="A2" s="1" t="s">
        <v>5</v>
      </c>
      <c r="B2" s="4" t="s">
        <v>19</v>
      </c>
      <c r="C2" s="4" t="s">
        <v>21</v>
      </c>
      <c r="D2" s="9">
        <v>39853.0</v>
      </c>
      <c r="E2" s="11">
        <v>39853.0</v>
      </c>
      <c r="F2" s="4" t="s">
        <v>39</v>
      </c>
      <c r="G2" s="4" t="s">
        <v>41</v>
      </c>
      <c r="I2" s="8"/>
      <c r="J2" s="8"/>
      <c r="K2" s="8"/>
    </row>
    <row r="3" ht="14.25" customHeight="1">
      <c r="A3" s="1" t="s">
        <v>5</v>
      </c>
      <c r="B3" s="4" t="s">
        <v>42</v>
      </c>
      <c r="C3" s="1" t="s">
        <v>43</v>
      </c>
      <c r="D3" s="9">
        <v>38489.0</v>
      </c>
      <c r="E3" s="11">
        <v>38489.0</v>
      </c>
      <c r="F3" s="4" t="s">
        <v>44</v>
      </c>
      <c r="G3" s="4" t="s">
        <v>41</v>
      </c>
      <c r="H3" s="4" t="s">
        <v>45</v>
      </c>
      <c r="I3" s="8"/>
      <c r="K3" s="8"/>
    </row>
    <row r="4" ht="14.25" customHeight="1">
      <c r="A4" s="1" t="s">
        <v>5</v>
      </c>
      <c r="B4" s="4" t="s">
        <v>47</v>
      </c>
      <c r="C4" s="1" t="s">
        <v>49</v>
      </c>
      <c r="D4" s="9">
        <v>41787.0</v>
      </c>
      <c r="E4" s="11">
        <v>41787.0</v>
      </c>
      <c r="F4" s="4" t="s">
        <v>51</v>
      </c>
      <c r="I4" s="8"/>
      <c r="K4" s="8"/>
    </row>
    <row r="5" ht="14.25" customHeight="1">
      <c r="A5" s="1" t="s">
        <v>5</v>
      </c>
      <c r="B5" s="4" t="s">
        <v>52</v>
      </c>
      <c r="C5" s="4" t="s">
        <v>53</v>
      </c>
      <c r="D5" s="9">
        <v>40268.0</v>
      </c>
      <c r="E5" s="11">
        <v>40268.0</v>
      </c>
      <c r="F5" s="4" t="s">
        <v>54</v>
      </c>
      <c r="G5" s="4" t="s">
        <v>41</v>
      </c>
      <c r="I5" s="8"/>
      <c r="K5" s="8"/>
    </row>
    <row r="6" ht="14.25" customHeight="1">
      <c r="A6" s="1" t="s">
        <v>5</v>
      </c>
      <c r="B6" s="4" t="s">
        <v>55</v>
      </c>
      <c r="C6" s="4" t="s">
        <v>59</v>
      </c>
      <c r="D6" s="9">
        <v>39851.0</v>
      </c>
      <c r="E6" s="11">
        <v>39851.0</v>
      </c>
      <c r="F6" s="4" t="s">
        <v>60</v>
      </c>
      <c r="G6" s="4" t="s">
        <v>41</v>
      </c>
      <c r="I6" s="8"/>
      <c r="K6" s="8"/>
    </row>
    <row r="7" ht="14.25" customHeight="1">
      <c r="A7" s="1" t="s">
        <v>5</v>
      </c>
      <c r="B7" s="4" t="s">
        <v>61</v>
      </c>
      <c r="C7" s="4" t="s">
        <v>62</v>
      </c>
      <c r="D7" s="9">
        <v>33721.0</v>
      </c>
      <c r="E7" s="11">
        <v>33721.0</v>
      </c>
      <c r="F7" s="4" t="s">
        <v>63</v>
      </c>
      <c r="G7" s="4" t="s">
        <v>41</v>
      </c>
      <c r="I7" s="8"/>
      <c r="K7" s="8"/>
    </row>
    <row r="8" ht="14.25" customHeight="1">
      <c r="A8" s="1" t="s">
        <v>5</v>
      </c>
      <c r="B8" s="4" t="s">
        <v>64</v>
      </c>
      <c r="C8" s="4" t="s">
        <v>65</v>
      </c>
      <c r="D8" s="9">
        <v>33721.0</v>
      </c>
      <c r="E8" s="11">
        <v>33721.0</v>
      </c>
      <c r="F8" s="4" t="s">
        <v>66</v>
      </c>
      <c r="G8" s="4" t="s">
        <v>41</v>
      </c>
      <c r="I8" s="8"/>
      <c r="K8" s="8"/>
    </row>
    <row r="9" ht="14.25" customHeight="1">
      <c r="A9" s="8" t="s">
        <v>5</v>
      </c>
      <c r="B9" s="4"/>
      <c r="C9" s="4" t="s">
        <v>67</v>
      </c>
      <c r="D9" s="4"/>
      <c r="E9" s="6"/>
      <c r="F9" s="4"/>
      <c r="K9" s="8"/>
    </row>
    <row r="10" ht="14.25" customHeight="1">
      <c r="A10" s="8" t="s">
        <v>5</v>
      </c>
      <c r="B10" s="4"/>
      <c r="C10" s="4" t="s">
        <v>67</v>
      </c>
      <c r="D10" s="8"/>
      <c r="E10" s="12"/>
      <c r="F10" s="8"/>
      <c r="G10" s="8"/>
      <c r="H10" s="8"/>
      <c r="I10" s="8"/>
      <c r="J10" s="8"/>
      <c r="K10" s="8"/>
    </row>
    <row r="11" ht="12.0" customHeight="1">
      <c r="A11" s="8" t="s">
        <v>6</v>
      </c>
      <c r="B11" s="4" t="s">
        <v>70</v>
      </c>
      <c r="C11" s="1" t="s">
        <v>21</v>
      </c>
      <c r="D11" s="4">
        <v>1991.0</v>
      </c>
      <c r="E11" s="6"/>
      <c r="F11" s="1"/>
      <c r="G11" s="14" t="str">
        <f>HYPERLINK("http://www.senado.gov.co/images/stories/Informacion_General/constitucion_politica.pdf","http://www.senado.gov.co/images/stories/Informacion_General/constitucion_politica.pdf")</f>
        <v>http://www.senado.gov.co/images/stories/Informacion_General/constitucion_politica.pdf</v>
      </c>
      <c r="J11" s="8"/>
      <c r="K11" s="8"/>
    </row>
    <row r="12" ht="14.25" customHeight="1">
      <c r="A12" s="8" t="s">
        <v>6</v>
      </c>
      <c r="B12" s="4" t="s">
        <v>82</v>
      </c>
      <c r="C12" s="1" t="s">
        <v>83</v>
      </c>
      <c r="D12" s="15">
        <v>32112.0</v>
      </c>
      <c r="E12" s="6"/>
      <c r="F12" s="4"/>
      <c r="G12" s="4" t="s">
        <v>89</v>
      </c>
      <c r="J12" s="8"/>
      <c r="K12" s="8"/>
    </row>
    <row r="13" ht="14.25" customHeight="1">
      <c r="A13" s="8" t="s">
        <v>6</v>
      </c>
      <c r="B13" s="4" t="s">
        <v>90</v>
      </c>
      <c r="C13" s="1" t="s">
        <v>83</v>
      </c>
      <c r="D13" s="9">
        <v>34513.0</v>
      </c>
      <c r="E13" s="6" t="s">
        <v>92</v>
      </c>
      <c r="F13" s="4"/>
      <c r="G13" s="4" t="s">
        <v>93</v>
      </c>
      <c r="J13" s="8"/>
      <c r="K13" s="8"/>
    </row>
    <row r="14" ht="14.25" customHeight="1">
      <c r="A14" s="8" t="s">
        <v>6</v>
      </c>
      <c r="B14" s="4" t="s">
        <v>94</v>
      </c>
      <c r="C14" s="1" t="s">
        <v>49</v>
      </c>
      <c r="D14" s="9">
        <v>37118.0</v>
      </c>
      <c r="E14" s="6" t="s">
        <v>95</v>
      </c>
      <c r="F14" s="4"/>
      <c r="G14" s="4" t="s">
        <v>96</v>
      </c>
      <c r="J14" s="8"/>
      <c r="K14" s="8"/>
    </row>
    <row r="15" ht="14.25" customHeight="1">
      <c r="A15" s="8" t="s">
        <v>6</v>
      </c>
      <c r="B15" s="4" t="s">
        <v>97</v>
      </c>
      <c r="C15" s="1" t="s">
        <v>98</v>
      </c>
      <c r="D15" s="9">
        <v>41046.0</v>
      </c>
      <c r="E15" s="6" t="s">
        <v>99</v>
      </c>
      <c r="F15" s="4"/>
      <c r="G15" s="4" t="s">
        <v>100</v>
      </c>
      <c r="J15" s="8"/>
      <c r="K15" s="8"/>
    </row>
    <row r="16" ht="14.25" customHeight="1">
      <c r="A16" s="8" t="s">
        <v>6</v>
      </c>
      <c r="B16" s="4" t="s">
        <v>101</v>
      </c>
      <c r="C16" s="1" t="s">
        <v>62</v>
      </c>
      <c r="D16" s="9">
        <v>41470.0</v>
      </c>
      <c r="E16" s="6"/>
      <c r="F16" s="4"/>
      <c r="G16" s="4" t="s">
        <v>102</v>
      </c>
      <c r="J16" s="8"/>
      <c r="K16" s="8"/>
    </row>
    <row r="17" ht="14.25" customHeight="1">
      <c r="A17" s="8" t="s">
        <v>6</v>
      </c>
      <c r="B17" s="4" t="s">
        <v>103</v>
      </c>
      <c r="C17" s="1" t="s">
        <v>83</v>
      </c>
      <c r="D17" s="9">
        <v>41600.0</v>
      </c>
      <c r="E17" s="6"/>
      <c r="F17" s="4"/>
      <c r="G17" s="4" t="s">
        <v>104</v>
      </c>
      <c r="H17" s="4" t="s">
        <v>105</v>
      </c>
      <c r="J17" s="8"/>
      <c r="K17" s="8"/>
    </row>
    <row r="18" ht="14.25" customHeight="1">
      <c r="A18" s="8" t="s">
        <v>6</v>
      </c>
      <c r="B18" s="4" t="s">
        <v>106</v>
      </c>
      <c r="C18" s="1" t="s">
        <v>43</v>
      </c>
      <c r="D18" s="9">
        <v>37112.0</v>
      </c>
      <c r="E18" s="6" t="s">
        <v>107</v>
      </c>
      <c r="F18" s="4"/>
      <c r="G18" s="4" t="s">
        <v>108</v>
      </c>
      <c r="J18" s="8"/>
      <c r="K18" s="8"/>
    </row>
    <row r="19" ht="14.25" customHeight="1">
      <c r="A19" s="8" t="s">
        <v>6</v>
      </c>
      <c r="B19" s="4" t="s">
        <v>111</v>
      </c>
      <c r="C19" s="1" t="s">
        <v>43</v>
      </c>
      <c r="D19" s="9">
        <v>37161.0</v>
      </c>
      <c r="E19" s="6"/>
      <c r="F19" s="4"/>
      <c r="G19" s="4" t="s">
        <v>112</v>
      </c>
      <c r="J19" s="8"/>
      <c r="K19" s="8"/>
    </row>
    <row r="20" ht="14.25" customHeight="1">
      <c r="A20" s="8" t="s">
        <v>6</v>
      </c>
      <c r="B20" s="4" t="s">
        <v>114</v>
      </c>
      <c r="C20" s="1" t="s">
        <v>43</v>
      </c>
      <c r="D20" s="9">
        <v>38352.0</v>
      </c>
      <c r="E20" s="6"/>
      <c r="F20" s="4"/>
      <c r="G20" s="4" t="s">
        <v>116</v>
      </c>
      <c r="J20" s="8"/>
      <c r="K20" s="8"/>
    </row>
    <row r="21" ht="14.25" customHeight="1">
      <c r="A21" s="8" t="s">
        <v>6</v>
      </c>
      <c r="B21" s="4" t="s">
        <v>119</v>
      </c>
      <c r="C21" s="1" t="s">
        <v>43</v>
      </c>
      <c r="D21" s="9">
        <v>38880.0</v>
      </c>
      <c r="E21" s="6"/>
      <c r="F21" s="4"/>
      <c r="G21" s="4" t="s">
        <v>120</v>
      </c>
      <c r="J21" s="8"/>
      <c r="K21" s="8"/>
    </row>
    <row r="22" ht="14.25" customHeight="1">
      <c r="A22" s="8" t="s">
        <v>6</v>
      </c>
      <c r="B22" s="4" t="s">
        <v>122</v>
      </c>
      <c r="C22" s="1" t="s">
        <v>43</v>
      </c>
      <c r="D22" s="9">
        <v>39078.0</v>
      </c>
      <c r="E22" s="6"/>
      <c r="F22" s="4"/>
      <c r="G22" s="4" t="s">
        <v>123</v>
      </c>
      <c r="J22" s="8"/>
      <c r="K22" s="8"/>
    </row>
    <row r="23" ht="14.25" customHeight="1">
      <c r="A23" s="8" t="s">
        <v>6</v>
      </c>
      <c r="B23" s="4" t="s">
        <v>125</v>
      </c>
      <c r="C23" s="1" t="s">
        <v>43</v>
      </c>
      <c r="D23" s="9">
        <v>39818.0</v>
      </c>
      <c r="E23" s="6"/>
      <c r="F23" s="4"/>
      <c r="G23" s="4" t="s">
        <v>127</v>
      </c>
      <c r="J23" s="8"/>
      <c r="K23" s="8"/>
    </row>
    <row r="24" ht="14.25" customHeight="1">
      <c r="A24" s="8" t="s">
        <v>6</v>
      </c>
      <c r="B24" s="4" t="s">
        <v>128</v>
      </c>
      <c r="C24" s="1" t="s">
        <v>49</v>
      </c>
      <c r="D24" s="9">
        <v>42268.0</v>
      </c>
      <c r="E24" s="6"/>
      <c r="F24" s="4"/>
      <c r="G24" s="4" t="s">
        <v>129</v>
      </c>
      <c r="J24" s="8"/>
      <c r="K24" s="8"/>
    </row>
    <row r="25" ht="14.25" customHeight="1">
      <c r="A25" s="8" t="s">
        <v>6</v>
      </c>
      <c r="B25" s="4" t="s">
        <v>130</v>
      </c>
      <c r="C25" s="1" t="s">
        <v>49</v>
      </c>
      <c r="D25" s="9">
        <v>42150.0</v>
      </c>
      <c r="E25" s="6"/>
      <c r="F25" s="4"/>
      <c r="G25" s="4" t="s">
        <v>131</v>
      </c>
      <c r="J25" s="8"/>
      <c r="K25" s="8"/>
    </row>
    <row r="26" ht="14.25" customHeight="1">
      <c r="A26" s="8" t="s">
        <v>6</v>
      </c>
      <c r="B26" s="4" t="s">
        <v>133</v>
      </c>
      <c r="C26" s="1" t="s">
        <v>62</v>
      </c>
      <c r="D26" s="9">
        <v>41996.0</v>
      </c>
      <c r="E26" s="6"/>
      <c r="F26" s="4"/>
      <c r="G26" s="4" t="s">
        <v>135</v>
      </c>
      <c r="J26" s="8"/>
      <c r="K26" s="8"/>
    </row>
    <row r="27" ht="14.25" customHeight="1">
      <c r="A27" s="8" t="s">
        <v>6</v>
      </c>
      <c r="B27" s="4" t="s">
        <v>136</v>
      </c>
      <c r="C27" s="1" t="s">
        <v>43</v>
      </c>
      <c r="D27" s="9">
        <v>41634.0</v>
      </c>
      <c r="E27" s="6" t="s">
        <v>137</v>
      </c>
      <c r="F27" s="4"/>
      <c r="G27" s="4" t="s">
        <v>138</v>
      </c>
      <c r="J27" s="8"/>
      <c r="K27" s="8"/>
    </row>
    <row r="28" ht="14.25" customHeight="1">
      <c r="A28" s="8" t="s">
        <v>6</v>
      </c>
      <c r="B28" s="4" t="s">
        <v>139</v>
      </c>
      <c r="C28" s="1" t="s">
        <v>43</v>
      </c>
      <c r="D28" s="9">
        <v>39148.0</v>
      </c>
      <c r="E28" s="6" t="s">
        <v>140</v>
      </c>
      <c r="F28" s="4"/>
      <c r="G28" s="4" t="s">
        <v>141</v>
      </c>
      <c r="J28" s="8"/>
      <c r="K28" s="8"/>
    </row>
    <row r="29" ht="14.25" customHeight="1">
      <c r="A29" s="8" t="s">
        <v>6</v>
      </c>
      <c r="B29" s="4" t="s">
        <v>142</v>
      </c>
      <c r="C29" s="1" t="s">
        <v>143</v>
      </c>
      <c r="D29" s="9">
        <v>36152.0</v>
      </c>
      <c r="E29" s="6" t="s">
        <v>144</v>
      </c>
      <c r="F29" s="4"/>
      <c r="G29" s="4" t="s">
        <v>145</v>
      </c>
      <c r="J29" s="8"/>
      <c r="K29" s="8"/>
    </row>
    <row r="30" ht="14.25" customHeight="1">
      <c r="A30" s="8" t="s">
        <v>6</v>
      </c>
      <c r="B30" s="4" t="s">
        <v>148</v>
      </c>
      <c r="C30" s="4" t="s">
        <v>53</v>
      </c>
      <c r="D30" s="9">
        <v>41704.0</v>
      </c>
      <c r="E30" s="6"/>
      <c r="F30" s="4"/>
      <c r="G30" s="4" t="s">
        <v>150</v>
      </c>
      <c r="J30" s="8"/>
      <c r="K30" s="8"/>
    </row>
    <row r="31" ht="14.25" customHeight="1">
      <c r="A31" s="8" t="s">
        <v>6</v>
      </c>
      <c r="B31" s="4" t="s">
        <v>151</v>
      </c>
      <c r="C31" s="4" t="s">
        <v>59</v>
      </c>
      <c r="D31" s="9">
        <v>1952.0</v>
      </c>
      <c r="E31" s="6" t="s">
        <v>152</v>
      </c>
      <c r="F31" s="4"/>
      <c r="G31" s="4" t="s">
        <v>153</v>
      </c>
      <c r="J31" s="8"/>
      <c r="K31" s="8"/>
    </row>
    <row r="32" ht="14.25" customHeight="1">
      <c r="A32" s="8" t="s">
        <v>6</v>
      </c>
      <c r="B32" s="4" t="s">
        <v>156</v>
      </c>
      <c r="C32" s="4" t="s">
        <v>59</v>
      </c>
      <c r="D32" s="9">
        <v>33967.0</v>
      </c>
      <c r="E32" s="6"/>
      <c r="F32" s="4"/>
      <c r="G32" s="4" t="s">
        <v>157</v>
      </c>
      <c r="J32" s="8"/>
      <c r="K32" s="8"/>
    </row>
    <row r="33" ht="14.25" customHeight="1">
      <c r="A33" s="8" t="s">
        <v>6</v>
      </c>
      <c r="B33" s="4" t="s">
        <v>158</v>
      </c>
      <c r="C33" s="4" t="s">
        <v>59</v>
      </c>
      <c r="D33" s="9">
        <v>35662.0</v>
      </c>
      <c r="E33" s="6" t="s">
        <v>159</v>
      </c>
      <c r="F33" s="4"/>
      <c r="G33" s="4" t="s">
        <v>160</v>
      </c>
      <c r="J33" s="8"/>
      <c r="K33" s="8"/>
    </row>
    <row r="34" ht="14.25" customHeight="1">
      <c r="A34" s="8" t="s">
        <v>6</v>
      </c>
      <c r="B34" s="4" t="s">
        <v>161</v>
      </c>
      <c r="C34" s="4" t="s">
        <v>62</v>
      </c>
      <c r="D34" s="9">
        <v>34325.0</v>
      </c>
      <c r="E34" s="6" t="s">
        <v>162</v>
      </c>
      <c r="F34" s="4"/>
      <c r="G34" s="4" t="s">
        <v>163</v>
      </c>
      <c r="H34" s="4" t="s">
        <v>164</v>
      </c>
      <c r="J34" s="8"/>
      <c r="K34" s="8"/>
    </row>
    <row r="35" ht="14.25" customHeight="1">
      <c r="A35" s="8" t="s">
        <v>6</v>
      </c>
      <c r="B35" s="4" t="s">
        <v>165</v>
      </c>
      <c r="C35" s="4" t="s">
        <v>59</v>
      </c>
      <c r="D35" s="9">
        <v>40850.0</v>
      </c>
      <c r="E35" s="6" t="s">
        <v>166</v>
      </c>
      <c r="F35" s="4"/>
      <c r="G35" s="14" t="str">
        <f>HYPERLINK("http://www.secretariasenado.gov.co/senado/basedoc/decreto_4137_2011.html","http://www.secretariasenado.gov.co/senado/basedoc/decreto_4137_2011.html")</f>
        <v>http://www.secretariasenado.gov.co/senado/basedoc/decreto_4137_2011.html</v>
      </c>
      <c r="J35" s="8"/>
      <c r="K35" s="8"/>
    </row>
    <row r="36" ht="14.25" customHeight="1">
      <c r="A36" s="8" t="s">
        <v>6</v>
      </c>
      <c r="B36" s="4" t="s">
        <v>174</v>
      </c>
      <c r="C36" s="4" t="s">
        <v>59</v>
      </c>
      <c r="D36" s="9">
        <v>41990.0</v>
      </c>
      <c r="E36" s="6"/>
      <c r="F36" s="4"/>
      <c r="G36" s="4" t="s">
        <v>175</v>
      </c>
      <c r="J36" s="8"/>
      <c r="K36" s="8"/>
    </row>
    <row r="37" ht="14.25" customHeight="1">
      <c r="A37" s="8" t="s">
        <v>6</v>
      </c>
      <c r="B37" s="4" t="s">
        <v>176</v>
      </c>
      <c r="C37" s="4" t="s">
        <v>59</v>
      </c>
      <c r="D37" s="9">
        <v>40850.0</v>
      </c>
      <c r="E37" s="6"/>
      <c r="F37" s="4"/>
      <c r="G37" s="4" t="s">
        <v>178</v>
      </c>
      <c r="J37" s="8"/>
      <c r="K37" s="8"/>
    </row>
    <row r="38" ht="14.25" customHeight="1">
      <c r="A38" s="8" t="s">
        <v>6</v>
      </c>
      <c r="B38" s="4" t="s">
        <v>181</v>
      </c>
      <c r="C38" s="4" t="s">
        <v>59</v>
      </c>
      <c r="D38" s="9">
        <v>35608.0</v>
      </c>
      <c r="E38" s="6" t="s">
        <v>182</v>
      </c>
      <c r="F38" s="4"/>
      <c r="G38" s="4" t="s">
        <v>183</v>
      </c>
      <c r="J38" s="8"/>
      <c r="K38" s="8"/>
    </row>
    <row r="39" ht="14.25" customHeight="1">
      <c r="A39" s="8" t="s">
        <v>6</v>
      </c>
      <c r="B39" s="4" t="s">
        <v>184</v>
      </c>
      <c r="C39" s="4" t="s">
        <v>62</v>
      </c>
      <c r="D39" s="9">
        <v>34325.0</v>
      </c>
      <c r="E39" s="6" t="s">
        <v>185</v>
      </c>
      <c r="F39" s="4"/>
      <c r="G39" s="4" t="s">
        <v>186</v>
      </c>
      <c r="J39" s="8"/>
      <c r="K39" s="8"/>
    </row>
    <row r="40" ht="14.25" customHeight="1">
      <c r="A40" s="8" t="s">
        <v>6</v>
      </c>
      <c r="B40" s="4" t="s">
        <v>188</v>
      </c>
      <c r="C40" s="4" t="s">
        <v>62</v>
      </c>
      <c r="D40" s="9">
        <v>27381.0</v>
      </c>
      <c r="E40" s="6"/>
      <c r="F40" s="4"/>
      <c r="G40" s="4" t="s">
        <v>190</v>
      </c>
      <c r="J40" s="8"/>
      <c r="K40" s="8"/>
    </row>
    <row r="41" ht="14.25" customHeight="1">
      <c r="A41" s="8" t="s">
        <v>6</v>
      </c>
      <c r="B41" s="4" t="s">
        <v>191</v>
      </c>
      <c r="C41" s="4" t="s">
        <v>62</v>
      </c>
      <c r="D41" s="9">
        <v>35629.0</v>
      </c>
      <c r="E41" s="6" t="s">
        <v>192</v>
      </c>
      <c r="F41" s="4"/>
      <c r="G41" s="4" t="s">
        <v>194</v>
      </c>
      <c r="J41" s="8"/>
      <c r="K41" s="8"/>
    </row>
    <row r="42" ht="14.25" customHeight="1">
      <c r="A42" s="8" t="s">
        <v>6</v>
      </c>
      <c r="B42" s="4" t="s">
        <v>195</v>
      </c>
      <c r="C42" s="4" t="s">
        <v>62</v>
      </c>
      <c r="D42" s="9"/>
      <c r="E42" s="6"/>
      <c r="F42" s="4"/>
      <c r="G42" s="4" t="s">
        <v>196</v>
      </c>
      <c r="J42" s="8"/>
      <c r="K42" s="8"/>
    </row>
    <row r="43" ht="14.25" customHeight="1">
      <c r="A43" s="8" t="s">
        <v>6</v>
      </c>
      <c r="B43" s="4" t="s">
        <v>197</v>
      </c>
      <c r="C43" s="4" t="s">
        <v>65</v>
      </c>
      <c r="D43" s="9">
        <v>33301.0</v>
      </c>
      <c r="E43" s="6"/>
      <c r="F43" s="4"/>
      <c r="G43" s="4" t="s">
        <v>198</v>
      </c>
      <c r="J43" s="8"/>
      <c r="K43" s="8"/>
    </row>
    <row r="44" ht="14.25" customHeight="1">
      <c r="A44" s="8" t="s">
        <v>6</v>
      </c>
      <c r="B44" s="4" t="s">
        <v>199</v>
      </c>
      <c r="C44" s="4" t="s">
        <v>65</v>
      </c>
      <c r="D44" s="9">
        <v>35989.0</v>
      </c>
      <c r="E44" s="6"/>
      <c r="F44" s="4"/>
      <c r="G44" s="4" t="s">
        <v>200</v>
      </c>
      <c r="J44" s="8"/>
      <c r="K44" s="8"/>
    </row>
    <row r="45" ht="14.25" customHeight="1">
      <c r="A45" s="8" t="s">
        <v>6</v>
      </c>
      <c r="B45" s="4" t="s">
        <v>201</v>
      </c>
      <c r="C45" s="4" t="s">
        <v>65</v>
      </c>
      <c r="D45" s="9">
        <v>36337.0</v>
      </c>
      <c r="E45" s="6"/>
      <c r="F45" s="4"/>
      <c r="G45" s="4" t="s">
        <v>202</v>
      </c>
      <c r="J45" s="8"/>
      <c r="K45" s="8"/>
    </row>
    <row r="46" ht="14.25" customHeight="1">
      <c r="A46" s="8" t="s">
        <v>6</v>
      </c>
      <c r="B46" s="4" t="s">
        <v>203</v>
      </c>
      <c r="C46" s="4" t="s">
        <v>65</v>
      </c>
      <c r="D46" s="9">
        <v>40263.0</v>
      </c>
      <c r="E46" s="6"/>
      <c r="F46" s="4"/>
      <c r="G46" s="4" t="s">
        <v>204</v>
      </c>
      <c r="J46" s="8"/>
      <c r="K46" s="8"/>
    </row>
    <row r="47" ht="14.25" customHeight="1">
      <c r="A47" s="8" t="s">
        <v>10</v>
      </c>
      <c r="B47" s="4" t="s">
        <v>205</v>
      </c>
      <c r="C47" s="1" t="s">
        <v>21</v>
      </c>
      <c r="D47" s="9">
        <v>39732.0</v>
      </c>
      <c r="E47" s="11">
        <v>40670.0</v>
      </c>
      <c r="F47" s="4" t="s">
        <v>207</v>
      </c>
      <c r="G47" s="14" t="str">
        <f>HYPERLINK("http://extrayendotransparencia.grupofaro.org/normativa-completa-sector-petrolero-ecuador/#.VehtYvl_Oko","http://extrayendotransparencia.grupofaro.org/normativa-completa-sector-petrolero-ecuador/#.VehtYvl_Oko")</f>
        <v>http://extrayendotransparencia.grupofaro.org/normativa-completa-sector-petrolero-ecuador/#.VehtYvl_Oko</v>
      </c>
    </row>
    <row r="48" ht="14.25" customHeight="1">
      <c r="A48" s="8" t="s">
        <v>10</v>
      </c>
      <c r="B48" s="4" t="s">
        <v>216</v>
      </c>
      <c r="C48" s="1" t="s">
        <v>217</v>
      </c>
      <c r="D48" s="9">
        <v>38125.0</v>
      </c>
      <c r="E48" s="11" t="s">
        <v>218</v>
      </c>
      <c r="F48" s="4" t="s">
        <v>219</v>
      </c>
    </row>
    <row r="49" ht="14.25" customHeight="1">
      <c r="A49" s="8" t="s">
        <v>10</v>
      </c>
      <c r="B49" s="4" t="s">
        <v>220</v>
      </c>
      <c r="C49" s="1" t="s">
        <v>217</v>
      </c>
      <c r="D49" s="9">
        <v>38240.0</v>
      </c>
      <c r="E49" s="11" t="s">
        <v>218</v>
      </c>
      <c r="F49" s="4" t="s">
        <v>221</v>
      </c>
      <c r="G49" s="14" t="str">
        <f>HYPERLINK("http://extrayendotransparencia.grupofaro.org/normativa-completa-sector-minero-ecuador/#.Veh_Mvl_Oko","http://extrayendotransparencia.grupofaro.org/normativa-completa-sector-minero-ecuador/#.Veh_Mvl_Oko")</f>
        <v>http://extrayendotransparencia.grupofaro.org/normativa-completa-sector-minero-ecuador/#.Veh_Mvl_Oko</v>
      </c>
    </row>
    <row r="50" ht="14.25" customHeight="1">
      <c r="A50" s="8" t="s">
        <v>10</v>
      </c>
      <c r="B50" s="4" t="s">
        <v>223</v>
      </c>
      <c r="C50" s="1" t="s">
        <v>217</v>
      </c>
      <c r="D50" s="9">
        <v>39664.0</v>
      </c>
      <c r="E50" s="11">
        <v>41894.0</v>
      </c>
      <c r="F50" s="4" t="s">
        <v>224</v>
      </c>
    </row>
    <row r="51" ht="14.25" customHeight="1">
      <c r="A51" s="8" t="s">
        <v>10</v>
      </c>
      <c r="B51" s="4" t="s">
        <v>225</v>
      </c>
      <c r="C51" s="1" t="s">
        <v>217</v>
      </c>
      <c r="D51" s="9">
        <v>40470.0</v>
      </c>
      <c r="E51" s="11">
        <v>41649.0</v>
      </c>
      <c r="F51" s="4" t="s">
        <v>226</v>
      </c>
    </row>
    <row r="52" ht="14.25" customHeight="1">
      <c r="A52" s="8" t="s">
        <v>10</v>
      </c>
      <c r="B52" s="4" t="s">
        <v>227</v>
      </c>
      <c r="C52" s="1" t="s">
        <v>217</v>
      </c>
      <c r="D52" s="9">
        <v>40473.0</v>
      </c>
      <c r="E52" s="11"/>
      <c r="F52" s="4" t="s">
        <v>228</v>
      </c>
      <c r="G52" s="14" t="str">
        <f>HYPERLINK("http://www.finanzas.gob.ec/wp-content/uploads/downloads/2012/09/CODIGO_PLANIFICACION_FINAZAS.pdf","http://www.finanzas.gob.ec/wp-content/uploads/downloads/2012/09/CODIGO_PLANIFICACION_FINAZAS.pdf")</f>
        <v>http://www.finanzas.gob.ec/wp-content/uploads/downloads/2012/09/CODIGO_PLANIFICACION_FINAZAS.pdf</v>
      </c>
    </row>
    <row r="53" ht="14.25" customHeight="1">
      <c r="A53" s="8" t="s">
        <v>10</v>
      </c>
      <c r="B53" s="4" t="s">
        <v>231</v>
      </c>
      <c r="C53" s="1" t="s">
        <v>43</v>
      </c>
      <c r="D53" s="9">
        <v>28809.0</v>
      </c>
      <c r="E53" s="11">
        <v>40871.0</v>
      </c>
      <c r="F53" s="4" t="s">
        <v>232</v>
      </c>
      <c r="G53" s="14" t="str">
        <f>HYPERLINK("http://extrayendotransparencia.grupofaro.org/normativa-completa-sector-petrolero-ecuador/#.VehuZvl_Okp","http://extrayendotransparencia.grupofaro.org/normativa-completa-sector-petrolero-ecuador/#.VehuZvl_Okp")</f>
        <v>http://extrayendotransparencia.grupofaro.org/normativa-completa-sector-petrolero-ecuador/#.VehuZvl_Okp</v>
      </c>
    </row>
    <row r="54" ht="14.25" customHeight="1">
      <c r="A54" s="8" t="s">
        <v>10</v>
      </c>
      <c r="B54" s="4" t="s">
        <v>237</v>
      </c>
      <c r="C54" s="1" t="s">
        <v>43</v>
      </c>
      <c r="D54" s="9">
        <v>40386.0</v>
      </c>
      <c r="E54" s="11"/>
      <c r="F54" s="4" t="s">
        <v>238</v>
      </c>
      <c r="G54" s="4" t="s">
        <v>239</v>
      </c>
    </row>
    <row r="55" ht="14.25" customHeight="1">
      <c r="A55" s="8" t="s">
        <v>10</v>
      </c>
      <c r="B55" s="4" t="s">
        <v>240</v>
      </c>
      <c r="C55" s="1" t="s">
        <v>43</v>
      </c>
      <c r="D55" s="9">
        <v>37957.0</v>
      </c>
      <c r="E55" s="11">
        <v>39451.0</v>
      </c>
      <c r="F55" s="4" t="s">
        <v>241</v>
      </c>
      <c r="G55" s="14" t="str">
        <f>HYPERLINK("http://extrayendotransparencia.grupofaro.org/normativa-completa-sector-petrolero-ecuador/#.VehuZvl_Okp","http://extrayendotransparencia.grupofaro.org/normativa-completa-sector-petrolero-ecuador/#.VehuZvl_Okp")</f>
        <v>http://extrayendotransparencia.grupofaro.org/normativa-completa-sector-petrolero-ecuador/#.VehuZvl_Okp</v>
      </c>
    </row>
    <row r="56" ht="14.25" customHeight="1">
      <c r="A56" s="8" t="s">
        <v>10</v>
      </c>
      <c r="B56" s="4" t="s">
        <v>247</v>
      </c>
      <c r="C56" s="1" t="s">
        <v>43</v>
      </c>
      <c r="D56" s="9">
        <v>41109.0</v>
      </c>
      <c r="E56" s="11" t="s">
        <v>218</v>
      </c>
      <c r="F56" s="4" t="s">
        <v>249</v>
      </c>
    </row>
    <row r="57" ht="14.25" customHeight="1">
      <c r="A57" s="8" t="s">
        <v>10</v>
      </c>
      <c r="B57" s="4" t="s">
        <v>250</v>
      </c>
      <c r="C57" s="1" t="s">
        <v>43</v>
      </c>
      <c r="D57" s="9">
        <v>40697.0</v>
      </c>
      <c r="E57" s="6"/>
      <c r="F57" s="4" t="s">
        <v>251</v>
      </c>
      <c r="G57" s="26" t="str">
        <f>HYPERLINK("http://www.arch.gob.ec/index.php/transparencia/cat_view/81-ley-de-transparencia/432-ley-detransparencia-2014-y-anos-anteriores/83-2-informacion-legal/347-a1-base-legal/103-normas-de-creacion-de-la-arch/289-2-ley-de-creacion.html","http://www.arch.gob.ec/index.php/transparencia/cat_view/81-ley-de-transparencia/432-ley-detransparencia-2014-y-anos-anteriores/83-2-informacion-legal/347-a1-base-legal/103-normas-de-creacion-de-la-arch/289-2-ley-de-creacion.html")</f>
        <v>http://www.arch.gob.ec/index.php/transparencia/cat_view/81-ley-de-transparencia/432-ley-detransparencia-2014-y-anos-anteriores/83-2-informacion-legal/347-a1-base-legal/103-normas-de-creacion-de-la-arch/289-2-ley-de-creacion.html</v>
      </c>
      <c r="H57" s="8"/>
      <c r="I57" s="8"/>
      <c r="J57" s="8"/>
      <c r="K57" s="8"/>
    </row>
    <row r="58" ht="14.25" customHeight="1">
      <c r="A58" s="8" t="s">
        <v>10</v>
      </c>
      <c r="B58" s="4" t="s">
        <v>254</v>
      </c>
      <c r="C58" s="1" t="s">
        <v>43</v>
      </c>
      <c r="D58" s="9">
        <v>39527.0</v>
      </c>
      <c r="E58" s="6"/>
      <c r="F58" s="4" t="s">
        <v>255</v>
      </c>
      <c r="G58" s="26" t="str">
        <f t="shared" ref="G58:G70" si="1">HYPERLINK("http://extrayendotransparencia.grupofaro.org/normativa-completa-sector-petrolero-ecuador/#.VehuZvl_Okp","http://extrayendotransparencia.grupofaro.org/normativa-completa-sector-petrolero-ecuador/#.VehuZvl_Okp")</f>
        <v>http://extrayendotransparencia.grupofaro.org/normativa-completa-sector-petrolero-ecuador/#.VehuZvl_Okp</v>
      </c>
      <c r="H58" s="8"/>
      <c r="I58" s="8"/>
      <c r="J58" s="8"/>
      <c r="K58" s="8"/>
    </row>
    <row r="59" ht="14.25" customHeight="1">
      <c r="A59" s="8" t="s">
        <v>10</v>
      </c>
      <c r="B59" s="4" t="s">
        <v>256</v>
      </c>
      <c r="C59" s="1" t="s">
        <v>43</v>
      </c>
      <c r="D59" s="9">
        <v>40059.0</v>
      </c>
      <c r="E59" s="6"/>
      <c r="F59" s="4" t="s">
        <v>257</v>
      </c>
      <c r="G59" s="26" t="str">
        <f t="shared" si="1"/>
        <v>http://extrayendotransparencia.grupofaro.org/normativa-completa-sector-petrolero-ecuador/#.VehuZvl_Okp</v>
      </c>
      <c r="H59" s="8"/>
      <c r="I59" s="8"/>
      <c r="J59" s="8"/>
      <c r="K59" s="8"/>
    </row>
    <row r="60" ht="14.25" customHeight="1">
      <c r="A60" s="8" t="s">
        <v>10</v>
      </c>
      <c r="B60" s="4" t="s">
        <v>258</v>
      </c>
      <c r="C60" s="1" t="s">
        <v>43</v>
      </c>
      <c r="D60" s="9">
        <v>40450.0</v>
      </c>
      <c r="E60" s="6"/>
      <c r="F60" s="4" t="s">
        <v>259</v>
      </c>
      <c r="G60" s="26" t="str">
        <f t="shared" si="1"/>
        <v>http://extrayendotransparencia.grupofaro.org/normativa-completa-sector-petrolero-ecuador/#.VehuZvl_Okp</v>
      </c>
      <c r="H60" s="8"/>
      <c r="I60" s="8"/>
      <c r="J60" s="8"/>
      <c r="K60" s="8"/>
    </row>
    <row r="61" ht="14.25" customHeight="1">
      <c r="A61" s="8" t="s">
        <v>10</v>
      </c>
      <c r="B61" s="4" t="s">
        <v>260</v>
      </c>
      <c r="C61" s="1" t="s">
        <v>43</v>
      </c>
      <c r="D61" s="9">
        <v>40473.0</v>
      </c>
      <c r="E61" s="6"/>
      <c r="F61" s="4" t="s">
        <v>261</v>
      </c>
      <c r="G61" s="26" t="str">
        <f t="shared" si="1"/>
        <v>http://extrayendotransparencia.grupofaro.org/normativa-completa-sector-petrolero-ecuador/#.VehuZvl_Okp</v>
      </c>
      <c r="H61" s="8"/>
      <c r="I61" s="8"/>
      <c r="J61" s="8"/>
      <c r="K61" s="8"/>
    </row>
    <row r="62" ht="14.25" customHeight="1">
      <c r="A62" s="8" t="s">
        <v>10</v>
      </c>
      <c r="B62" s="4" t="s">
        <v>262</v>
      </c>
      <c r="C62" s="1" t="s">
        <v>43</v>
      </c>
      <c r="D62" s="9">
        <v>40511.0</v>
      </c>
      <c r="E62" s="6"/>
      <c r="F62" s="4" t="s">
        <v>263</v>
      </c>
      <c r="G62" s="26" t="str">
        <f t="shared" si="1"/>
        <v>http://extrayendotransparencia.grupofaro.org/normativa-completa-sector-petrolero-ecuador/#.VehuZvl_Okp</v>
      </c>
      <c r="H62" s="8"/>
      <c r="I62" s="8"/>
      <c r="J62" s="8"/>
      <c r="K62" s="8"/>
    </row>
    <row r="63" ht="14.25" customHeight="1">
      <c r="A63" s="8" t="s">
        <v>10</v>
      </c>
      <c r="B63" s="4" t="s">
        <v>264</v>
      </c>
      <c r="C63" s="1" t="s">
        <v>43</v>
      </c>
      <c r="D63" s="9">
        <v>40983.0</v>
      </c>
      <c r="E63" s="6"/>
      <c r="F63" s="4" t="s">
        <v>265</v>
      </c>
      <c r="G63" s="26" t="str">
        <f t="shared" si="1"/>
        <v>http://extrayendotransparencia.grupofaro.org/normativa-completa-sector-petrolero-ecuador/#.VehuZvl_Okp</v>
      </c>
      <c r="H63" s="8"/>
      <c r="I63" s="8"/>
      <c r="J63" s="8"/>
      <c r="K63" s="8"/>
    </row>
    <row r="64" ht="14.25" customHeight="1">
      <c r="A64" s="8" t="s">
        <v>10</v>
      </c>
      <c r="B64" s="4" t="s">
        <v>266</v>
      </c>
      <c r="C64" s="1" t="s">
        <v>43</v>
      </c>
      <c r="D64" s="9">
        <v>41002.0</v>
      </c>
      <c r="E64" s="6"/>
      <c r="F64" s="4" t="s">
        <v>267</v>
      </c>
      <c r="G64" s="26" t="str">
        <f t="shared" si="1"/>
        <v>http://extrayendotransparencia.grupofaro.org/normativa-completa-sector-petrolero-ecuador/#.VehuZvl_Okp</v>
      </c>
      <c r="H64" s="8"/>
      <c r="I64" s="8"/>
      <c r="J64" s="8"/>
      <c r="K64" s="8"/>
    </row>
    <row r="65" ht="14.25" customHeight="1">
      <c r="A65" s="8" t="s">
        <v>10</v>
      </c>
      <c r="B65" s="4" t="s">
        <v>268</v>
      </c>
      <c r="C65" s="1" t="s">
        <v>43</v>
      </c>
      <c r="D65" s="9">
        <v>40998.0</v>
      </c>
      <c r="E65" s="6"/>
      <c r="F65" s="4" t="s">
        <v>269</v>
      </c>
      <c r="G65" s="26" t="str">
        <f t="shared" si="1"/>
        <v>http://extrayendotransparencia.grupofaro.org/normativa-completa-sector-petrolero-ecuador/#.VehuZvl_Okp</v>
      </c>
      <c r="H65" s="8"/>
      <c r="I65" s="8"/>
      <c r="J65" s="8"/>
      <c r="K65" s="8"/>
    </row>
    <row r="66" ht="14.25" customHeight="1">
      <c r="A66" s="8" t="s">
        <v>10</v>
      </c>
      <c r="B66" s="4" t="s">
        <v>270</v>
      </c>
      <c r="C66" s="1" t="s">
        <v>43</v>
      </c>
      <c r="D66" s="9">
        <v>40282.0</v>
      </c>
      <c r="E66" s="6"/>
      <c r="F66" s="4" t="s">
        <v>271</v>
      </c>
      <c r="G66" s="26" t="str">
        <f t="shared" si="1"/>
        <v>http://extrayendotransparencia.grupofaro.org/normativa-completa-sector-petrolero-ecuador/#.VehuZvl_Okp</v>
      </c>
      <c r="H66" s="8"/>
      <c r="I66" s="8"/>
      <c r="J66" s="8"/>
      <c r="K66" s="8"/>
    </row>
    <row r="67" ht="14.25" customHeight="1">
      <c r="A67" s="8" t="s">
        <v>10</v>
      </c>
      <c r="B67" s="4" t="s">
        <v>272</v>
      </c>
      <c r="C67" s="1" t="s">
        <v>43</v>
      </c>
      <c r="D67" s="9">
        <v>40282.0</v>
      </c>
      <c r="E67" s="6"/>
      <c r="F67" s="4" t="s">
        <v>271</v>
      </c>
      <c r="G67" s="26" t="str">
        <f t="shared" si="1"/>
        <v>http://extrayendotransparencia.grupofaro.org/normativa-completa-sector-petrolero-ecuador/#.VehuZvl_Okp</v>
      </c>
      <c r="H67" s="8"/>
      <c r="I67" s="8"/>
      <c r="J67" s="8"/>
      <c r="K67" s="8"/>
    </row>
    <row r="68" ht="14.25" customHeight="1">
      <c r="A68" s="8" t="s">
        <v>10</v>
      </c>
      <c r="B68" s="4" t="s">
        <v>274</v>
      </c>
      <c r="C68" s="1" t="s">
        <v>43</v>
      </c>
      <c r="D68" s="9">
        <v>40633.0</v>
      </c>
      <c r="E68" s="6"/>
      <c r="F68" s="4" t="s">
        <v>275</v>
      </c>
      <c r="G68" s="26" t="str">
        <f t="shared" si="1"/>
        <v>http://extrayendotransparencia.grupofaro.org/normativa-completa-sector-petrolero-ecuador/#.VehuZvl_Okp</v>
      </c>
      <c r="H68" s="8"/>
      <c r="I68" s="8"/>
      <c r="J68" s="8"/>
      <c r="K68" s="8"/>
    </row>
    <row r="69" ht="14.25" customHeight="1">
      <c r="A69" s="8" t="s">
        <v>10</v>
      </c>
      <c r="B69" s="4" t="s">
        <v>276</v>
      </c>
      <c r="C69" s="1" t="s">
        <v>43</v>
      </c>
      <c r="D69" s="9">
        <v>41002.0</v>
      </c>
      <c r="E69" s="6"/>
      <c r="F69" s="4" t="s">
        <v>277</v>
      </c>
      <c r="G69" s="26" t="str">
        <f t="shared" si="1"/>
        <v>http://extrayendotransparencia.grupofaro.org/normativa-completa-sector-petrolero-ecuador/#.VehuZvl_Okp</v>
      </c>
      <c r="H69" s="8"/>
      <c r="I69" s="8"/>
      <c r="J69" s="8"/>
      <c r="K69" s="8"/>
    </row>
    <row r="70" ht="14.25" customHeight="1">
      <c r="A70" s="8" t="s">
        <v>10</v>
      </c>
      <c r="B70" s="4" t="s">
        <v>278</v>
      </c>
      <c r="C70" s="1" t="s">
        <v>43</v>
      </c>
      <c r="D70" s="9">
        <v>41011.0</v>
      </c>
      <c r="E70" s="6"/>
      <c r="F70" s="4" t="s">
        <v>279</v>
      </c>
      <c r="G70" s="26" t="str">
        <f t="shared" si="1"/>
        <v>http://extrayendotransparencia.grupofaro.org/normativa-completa-sector-petrolero-ecuador/#.VehuZvl_Okp</v>
      </c>
      <c r="H70" s="8"/>
      <c r="I70" s="8"/>
      <c r="J70" s="8"/>
      <c r="K70" s="8"/>
    </row>
    <row r="71" ht="14.25" customHeight="1">
      <c r="A71" s="8" t="s">
        <v>10</v>
      </c>
      <c r="B71" s="4" t="s">
        <v>47</v>
      </c>
      <c r="C71" s="1" t="s">
        <v>49</v>
      </c>
      <c r="D71" s="9">
        <v>39842.0</v>
      </c>
      <c r="E71" s="6"/>
      <c r="F71" s="4" t="s">
        <v>280</v>
      </c>
      <c r="G71" s="26" t="str">
        <f>HYPERLINK("http://extrayendotransparencia.grupofaro.org/normativa-completa-sector-minero-ecuador/#.VejCr_l_Okr","http://extrayendotransparencia.grupofaro.org/normativa-completa-sector-minero-ecuador/#.VejCr_l_Okr")</f>
        <v>http://extrayendotransparencia.grupofaro.org/normativa-completa-sector-minero-ecuador/#.VejCr_l_Okr</v>
      </c>
      <c r="H71" s="8"/>
      <c r="I71" s="8"/>
      <c r="J71" s="8"/>
      <c r="K71" s="8"/>
    </row>
    <row r="72" ht="14.25" customHeight="1">
      <c r="A72" s="8" t="s">
        <v>10</v>
      </c>
      <c r="B72" s="4" t="s">
        <v>281</v>
      </c>
      <c r="C72" s="1" t="s">
        <v>49</v>
      </c>
      <c r="D72" s="9">
        <v>40192.0</v>
      </c>
      <c r="E72" s="6"/>
      <c r="F72" s="4"/>
      <c r="G72" s="26" t="str">
        <f>HYPERLINK("http://extrayendotransparencia.grupofaro.org/download/SECTOR%20MINERO/Instituciones/CREA%20LA%20EMPRESA%20NACIONAL%20MINERA.pdf","http://extrayendotransparencia.grupofaro.org/download/SECTOR%20MINERO/Instituciones/CREA%20LA%20EMPRESA%20NACIONAL%20MINERA.pdf")</f>
        <v>http://extrayendotransparencia.grupofaro.org/download/SECTOR%20MINERO/Instituciones/CREA%20LA%20EMPRESA%20NACIONAL%20MINERA.pdf</v>
      </c>
      <c r="H72" s="8"/>
      <c r="I72" s="8"/>
      <c r="J72" s="8"/>
      <c r="K72" s="8"/>
    </row>
    <row r="73" ht="14.25" customHeight="1">
      <c r="A73" s="8" t="s">
        <v>10</v>
      </c>
      <c r="B73" s="4" t="s">
        <v>282</v>
      </c>
      <c r="C73" s="1" t="s">
        <v>49</v>
      </c>
      <c r="D73" s="9">
        <v>32559.0</v>
      </c>
      <c r="E73" s="6"/>
      <c r="F73" s="4" t="s">
        <v>283</v>
      </c>
      <c r="G73" s="26" t="str">
        <f t="shared" ref="G73:G87" si="2">HYPERLINK("http://extrayendotransparencia.grupofaro.org/normativa-completa-sector-minero-ecuador/#.VejCr_l_Okr","http://extrayendotransparencia.grupofaro.org/normativa-completa-sector-minero-ecuador/#.VejCr_l_Okr")</f>
        <v>http://extrayendotransparencia.grupofaro.org/normativa-completa-sector-minero-ecuador/#.VejCr_l_Okr</v>
      </c>
      <c r="H73" s="8"/>
      <c r="I73" s="8"/>
      <c r="J73" s="8"/>
      <c r="K73" s="8"/>
    </row>
    <row r="74" ht="14.25" customHeight="1">
      <c r="A74" s="8" t="s">
        <v>10</v>
      </c>
      <c r="B74" s="4" t="s">
        <v>285</v>
      </c>
      <c r="C74" s="1" t="s">
        <v>49</v>
      </c>
      <c r="D74" s="9">
        <v>40133.0</v>
      </c>
      <c r="E74" s="6"/>
      <c r="F74" s="4" t="s">
        <v>286</v>
      </c>
      <c r="G74" s="26" t="str">
        <f t="shared" si="2"/>
        <v>http://extrayendotransparencia.grupofaro.org/normativa-completa-sector-minero-ecuador/#.VejCr_l_Okr</v>
      </c>
      <c r="H74" s="8"/>
      <c r="I74" s="8"/>
      <c r="J74" s="8"/>
      <c r="K74" s="8"/>
    </row>
    <row r="75" ht="14.25" customHeight="1">
      <c r="A75" s="8" t="s">
        <v>10</v>
      </c>
      <c r="B75" s="4" t="s">
        <v>287</v>
      </c>
      <c r="C75" s="1" t="s">
        <v>49</v>
      </c>
      <c r="D75" s="9">
        <v>40133.0</v>
      </c>
      <c r="E75" s="6"/>
      <c r="F75" s="4" t="s">
        <v>288</v>
      </c>
      <c r="G75" s="26" t="str">
        <f t="shared" si="2"/>
        <v>http://extrayendotransparencia.grupofaro.org/normativa-completa-sector-minero-ecuador/#.VejCr_l_Okr</v>
      </c>
      <c r="H75" s="8"/>
      <c r="I75" s="8"/>
      <c r="J75" s="8"/>
      <c r="K75" s="8"/>
    </row>
    <row r="76" ht="14.25" customHeight="1">
      <c r="A76" s="8" t="s">
        <v>10</v>
      </c>
      <c r="B76" s="4" t="s">
        <v>290</v>
      </c>
      <c r="C76" s="1" t="s">
        <v>49</v>
      </c>
      <c r="D76" s="9">
        <v>40133.0</v>
      </c>
      <c r="E76" s="6"/>
      <c r="F76" s="4" t="s">
        <v>291</v>
      </c>
      <c r="G76" s="26" t="str">
        <f t="shared" si="2"/>
        <v>http://extrayendotransparencia.grupofaro.org/normativa-completa-sector-minero-ecuador/#.VejCr_l_Okr</v>
      </c>
      <c r="H76" s="8"/>
      <c r="I76" s="8"/>
      <c r="J76" s="8"/>
      <c r="K76" s="8"/>
    </row>
    <row r="77" ht="14.25" customHeight="1">
      <c r="A77" s="8" t="s">
        <v>10</v>
      </c>
      <c r="B77" s="4" t="s">
        <v>292</v>
      </c>
      <c r="C77" s="1" t="s">
        <v>49</v>
      </c>
      <c r="D77" s="9">
        <v>35775.0</v>
      </c>
      <c r="E77" s="6"/>
      <c r="F77" s="4" t="s">
        <v>293</v>
      </c>
      <c r="G77" s="26" t="str">
        <f t="shared" si="2"/>
        <v>http://extrayendotransparencia.grupofaro.org/normativa-completa-sector-minero-ecuador/#.VejCr_l_Okr</v>
      </c>
      <c r="H77" s="8"/>
      <c r="I77" s="8"/>
      <c r="J77" s="8"/>
      <c r="K77" s="8"/>
    </row>
    <row r="78" ht="14.25" customHeight="1">
      <c r="A78" s="8" t="s">
        <v>10</v>
      </c>
      <c r="B78" s="4" t="s">
        <v>294</v>
      </c>
      <c r="C78" s="1" t="s">
        <v>49</v>
      </c>
      <c r="D78" s="9">
        <v>37603.0</v>
      </c>
      <c r="E78" s="6"/>
      <c r="F78" s="4" t="s">
        <v>295</v>
      </c>
      <c r="G78" s="26" t="str">
        <f t="shared" si="2"/>
        <v>http://extrayendotransparencia.grupofaro.org/normativa-completa-sector-minero-ecuador/#.VejCr_l_Okr</v>
      </c>
      <c r="H78" s="8"/>
      <c r="I78" s="8"/>
      <c r="J78" s="8"/>
      <c r="K78" s="8"/>
    </row>
    <row r="79" ht="14.25" customHeight="1">
      <c r="A79" s="8" t="s">
        <v>10</v>
      </c>
      <c r="B79" s="4" t="s">
        <v>296</v>
      </c>
      <c r="C79" s="1" t="s">
        <v>49</v>
      </c>
      <c r="D79" s="9">
        <v>39891.0</v>
      </c>
      <c r="E79" s="6"/>
      <c r="F79" s="4" t="s">
        <v>297</v>
      </c>
      <c r="G79" s="26" t="str">
        <f t="shared" si="2"/>
        <v>http://extrayendotransparencia.grupofaro.org/normativa-completa-sector-minero-ecuador/#.VejCr_l_Okr</v>
      </c>
      <c r="H79" s="8"/>
      <c r="I79" s="8"/>
      <c r="J79" s="8"/>
      <c r="K79" s="8"/>
    </row>
    <row r="80" ht="14.25" customHeight="1">
      <c r="A80" s="8" t="s">
        <v>10</v>
      </c>
      <c r="B80" s="4" t="s">
        <v>298</v>
      </c>
      <c r="C80" s="1" t="s">
        <v>49</v>
      </c>
      <c r="D80" s="9">
        <v>39896.0</v>
      </c>
      <c r="E80" s="6"/>
      <c r="F80" s="4" t="s">
        <v>299</v>
      </c>
      <c r="G80" s="26" t="str">
        <f t="shared" si="2"/>
        <v>http://extrayendotransparencia.grupofaro.org/normativa-completa-sector-minero-ecuador/#.VejCr_l_Okr</v>
      </c>
      <c r="H80" s="8"/>
      <c r="I80" s="8"/>
      <c r="J80" s="8"/>
      <c r="K80" s="8"/>
    </row>
    <row r="81" ht="14.25" customHeight="1">
      <c r="A81" s="8" t="s">
        <v>10</v>
      </c>
      <c r="B81" s="4" t="s">
        <v>300</v>
      </c>
      <c r="C81" s="1" t="s">
        <v>49</v>
      </c>
      <c r="D81" s="9">
        <v>40522.0</v>
      </c>
      <c r="E81" s="6"/>
      <c r="F81" s="4" t="s">
        <v>301</v>
      </c>
      <c r="G81" s="26" t="str">
        <f t="shared" si="2"/>
        <v>http://extrayendotransparencia.grupofaro.org/normativa-completa-sector-minero-ecuador/#.VejCr_l_Okr</v>
      </c>
      <c r="H81" s="8"/>
      <c r="I81" s="8"/>
      <c r="J81" s="8"/>
      <c r="K81" s="8"/>
    </row>
    <row r="82" ht="14.25" customHeight="1">
      <c r="A82" s="8" t="s">
        <v>10</v>
      </c>
      <c r="B82" s="4" t="s">
        <v>302</v>
      </c>
      <c r="C82" s="1" t="s">
        <v>49</v>
      </c>
      <c r="D82" s="9">
        <v>40571.0</v>
      </c>
      <c r="E82" s="6"/>
      <c r="F82" s="4" t="s">
        <v>303</v>
      </c>
      <c r="G82" s="26" t="str">
        <f t="shared" si="2"/>
        <v>http://extrayendotransparencia.grupofaro.org/normativa-completa-sector-minero-ecuador/#.VejCr_l_Okr</v>
      </c>
      <c r="H82" s="8"/>
      <c r="I82" s="8"/>
      <c r="J82" s="8"/>
      <c r="K82" s="8"/>
    </row>
    <row r="83" ht="14.25" customHeight="1">
      <c r="A83" s="8" t="s">
        <v>10</v>
      </c>
      <c r="B83" s="4" t="s">
        <v>304</v>
      </c>
      <c r="C83" s="1" t="s">
        <v>49</v>
      </c>
      <c r="D83" s="9">
        <v>40665.0</v>
      </c>
      <c r="E83" s="6"/>
      <c r="F83" s="4" t="s">
        <v>306</v>
      </c>
      <c r="G83" s="26" t="str">
        <f t="shared" si="2"/>
        <v>http://extrayendotransparencia.grupofaro.org/normativa-completa-sector-minero-ecuador/#.VejCr_l_Okr</v>
      </c>
      <c r="H83" s="8"/>
      <c r="I83" s="8"/>
      <c r="J83" s="8"/>
      <c r="K83" s="8"/>
    </row>
    <row r="84" ht="14.25" customHeight="1">
      <c r="A84" s="8" t="s">
        <v>10</v>
      </c>
      <c r="B84" s="4" t="s">
        <v>307</v>
      </c>
      <c r="C84" s="1" t="s">
        <v>49</v>
      </c>
      <c r="D84" s="9">
        <v>40688.0</v>
      </c>
      <c r="E84" s="6"/>
      <c r="F84" s="4" t="s">
        <v>308</v>
      </c>
      <c r="G84" s="26" t="str">
        <f t="shared" si="2"/>
        <v>http://extrayendotransparencia.grupofaro.org/normativa-completa-sector-minero-ecuador/#.VejCr_l_Okr</v>
      </c>
      <c r="H84" s="8"/>
      <c r="I84" s="8"/>
      <c r="J84" s="8"/>
      <c r="K84" s="8"/>
    </row>
    <row r="85" ht="14.25" customHeight="1">
      <c r="A85" s="8" t="s">
        <v>10</v>
      </c>
      <c r="B85" s="4" t="s">
        <v>309</v>
      </c>
      <c r="C85" s="1" t="s">
        <v>49</v>
      </c>
      <c r="D85" s="9">
        <v>40795.0</v>
      </c>
      <c r="E85" s="6"/>
      <c r="F85" s="4" t="s">
        <v>310</v>
      </c>
      <c r="G85" s="26" t="str">
        <f t="shared" si="2"/>
        <v>http://extrayendotransparencia.grupofaro.org/normativa-completa-sector-minero-ecuador/#.VejCr_l_Okr</v>
      </c>
      <c r="H85" s="8"/>
      <c r="I85" s="8"/>
      <c r="J85" s="8"/>
      <c r="K85" s="8"/>
    </row>
    <row r="86" ht="14.25" customHeight="1">
      <c r="A86" s="8" t="s">
        <v>10</v>
      </c>
      <c r="B86" s="4" t="s">
        <v>311</v>
      </c>
      <c r="C86" s="1" t="s">
        <v>49</v>
      </c>
      <c r="D86" s="9">
        <v>40977.0</v>
      </c>
      <c r="E86" s="6"/>
      <c r="F86" s="4" t="s">
        <v>312</v>
      </c>
      <c r="G86" s="26" t="str">
        <f t="shared" si="2"/>
        <v>http://extrayendotransparencia.grupofaro.org/normativa-completa-sector-minero-ecuador/#.VejCr_l_Okr</v>
      </c>
      <c r="H86" s="8"/>
      <c r="I86" s="8"/>
      <c r="J86" s="8"/>
      <c r="K86" s="8"/>
    </row>
    <row r="87" ht="14.25" customHeight="1">
      <c r="A87" s="8" t="s">
        <v>10</v>
      </c>
      <c r="B87" s="4" t="s">
        <v>313</v>
      </c>
      <c r="C87" s="1" t="s">
        <v>49</v>
      </c>
      <c r="D87" s="9">
        <v>40645.0</v>
      </c>
      <c r="E87" s="6"/>
      <c r="F87" s="4" t="s">
        <v>314</v>
      </c>
      <c r="G87" s="26" t="str">
        <f t="shared" si="2"/>
        <v>http://extrayendotransparencia.grupofaro.org/normativa-completa-sector-minero-ecuador/#.VejCr_l_Okr</v>
      </c>
      <c r="H87" s="8"/>
      <c r="I87" s="8"/>
      <c r="J87" s="8"/>
      <c r="K87" s="8"/>
    </row>
    <row r="88" ht="14.25" customHeight="1">
      <c r="A88" s="8" t="s">
        <v>11</v>
      </c>
      <c r="B88" s="4" t="s">
        <v>19</v>
      </c>
      <c r="C88" s="1" t="s">
        <v>21</v>
      </c>
      <c r="D88" s="4">
        <v>1993.0</v>
      </c>
      <c r="E88" s="6"/>
      <c r="F88" s="4"/>
      <c r="H88" s="8"/>
      <c r="I88" s="8"/>
      <c r="J88" s="8"/>
      <c r="K88" s="8"/>
    </row>
    <row r="89" ht="14.25" customHeight="1">
      <c r="A89" s="8" t="s">
        <v>11</v>
      </c>
      <c r="B89" s="4" t="s">
        <v>315</v>
      </c>
      <c r="C89" s="1" t="s">
        <v>49</v>
      </c>
      <c r="D89" s="4">
        <v>1992.0</v>
      </c>
      <c r="E89" s="6"/>
      <c r="F89" s="4"/>
      <c r="H89" s="8"/>
      <c r="I89" s="8"/>
      <c r="J89" s="8"/>
      <c r="K89" s="8"/>
    </row>
    <row r="90" ht="14.25" customHeight="1">
      <c r="A90" s="8" t="s">
        <v>11</v>
      </c>
      <c r="B90" s="4" t="s">
        <v>317</v>
      </c>
      <c r="C90" s="1" t="s">
        <v>43</v>
      </c>
      <c r="D90" s="4">
        <v>1993.0</v>
      </c>
      <c r="E90" s="6"/>
      <c r="F90" s="4"/>
      <c r="H90" s="8"/>
      <c r="I90" s="8"/>
      <c r="J90" s="8"/>
      <c r="K90" s="8"/>
    </row>
    <row r="91" ht="14.25" customHeight="1">
      <c r="A91" s="8" t="s">
        <v>11</v>
      </c>
      <c r="B91" s="4" t="s">
        <v>318</v>
      </c>
      <c r="C91" s="4" t="s">
        <v>53</v>
      </c>
      <c r="D91" s="4">
        <v>2002.0</v>
      </c>
      <c r="E91" s="6"/>
      <c r="F91" s="4"/>
      <c r="H91" s="8"/>
      <c r="I91" s="8"/>
      <c r="J91" s="8"/>
      <c r="K91" s="8"/>
    </row>
    <row r="92" ht="14.25" customHeight="1">
      <c r="A92" s="8" t="s">
        <v>11</v>
      </c>
      <c r="B92" s="4" t="s">
        <v>319</v>
      </c>
      <c r="C92" s="4" t="s">
        <v>59</v>
      </c>
      <c r="D92" s="4">
        <v>1997.0</v>
      </c>
      <c r="E92" s="6"/>
      <c r="F92" s="4"/>
      <c r="H92" s="8"/>
      <c r="I92" s="8"/>
      <c r="J92" s="8"/>
      <c r="K92" s="8"/>
    </row>
    <row r="93" ht="14.25" customHeight="1">
      <c r="A93" s="8" t="s">
        <v>11</v>
      </c>
      <c r="B93" s="4" t="s">
        <v>320</v>
      </c>
      <c r="C93" s="4" t="s">
        <v>62</v>
      </c>
      <c r="D93" s="4">
        <v>2005.0</v>
      </c>
      <c r="E93" s="6"/>
      <c r="F93" s="4"/>
      <c r="H93" s="8"/>
      <c r="I93" s="8"/>
      <c r="J93" s="8"/>
      <c r="K93" s="8"/>
    </row>
    <row r="94" ht="14.25" customHeight="1">
      <c r="A94" s="8" t="s">
        <v>11</v>
      </c>
      <c r="B94" s="4" t="s">
        <v>321</v>
      </c>
      <c r="C94" s="4" t="s">
        <v>65</v>
      </c>
      <c r="D94" s="4">
        <v>2011.0</v>
      </c>
      <c r="E94" s="6"/>
      <c r="F94" s="4"/>
      <c r="H94" s="8"/>
      <c r="I94" s="8"/>
      <c r="J94" s="8"/>
      <c r="K94" s="8"/>
    </row>
    <row r="95" ht="14.25" customHeight="1">
      <c r="A95" s="8"/>
      <c r="B95" s="4"/>
      <c r="C95" s="4"/>
      <c r="D95" s="4"/>
      <c r="E95" s="6"/>
      <c r="F95" s="4"/>
      <c r="H95" s="8"/>
      <c r="I95" s="8"/>
      <c r="J95" s="8"/>
      <c r="K95" s="8"/>
    </row>
    <row r="96" ht="14.25" customHeight="1">
      <c r="A96" s="8"/>
      <c r="B96" s="4"/>
      <c r="C96" s="4"/>
      <c r="D96" s="4"/>
      <c r="E96" s="6"/>
      <c r="F96" s="4"/>
      <c r="H96" s="8"/>
      <c r="I96" s="8"/>
      <c r="J96" s="8"/>
      <c r="K96" s="8"/>
    </row>
    <row r="97" ht="14.25" customHeight="1">
      <c r="A97" s="8"/>
      <c r="B97" s="8"/>
      <c r="C97" s="4"/>
      <c r="D97" s="8"/>
      <c r="E97" s="12"/>
      <c r="F97" s="8"/>
      <c r="G97" s="8"/>
      <c r="H97" s="8"/>
      <c r="I97" s="8"/>
      <c r="J97" s="8"/>
      <c r="K97" s="8"/>
    </row>
    <row r="98" ht="14.25" customHeight="1">
      <c r="A98" s="8"/>
      <c r="B98" s="8"/>
      <c r="C98" s="8"/>
      <c r="D98" s="8"/>
      <c r="E98" s="12"/>
      <c r="F98" s="8"/>
      <c r="G98" s="8"/>
      <c r="H98" s="8"/>
      <c r="I98" s="8"/>
      <c r="J98" s="8"/>
      <c r="K98" s="8"/>
    </row>
    <row r="99" ht="14.25" customHeight="1">
      <c r="A99" s="8"/>
      <c r="B99" s="8"/>
      <c r="C99" s="8"/>
      <c r="D99" s="8"/>
      <c r="E99" s="12"/>
      <c r="F99" s="8"/>
      <c r="G99" s="8"/>
      <c r="H99" s="8"/>
      <c r="I99" s="8"/>
      <c r="J99" s="8"/>
      <c r="K99" s="8"/>
    </row>
    <row r="100" ht="14.25" customHeight="1">
      <c r="A100" s="8"/>
      <c r="B100" s="8"/>
      <c r="C100" s="4"/>
      <c r="D100" s="8"/>
      <c r="E100" s="12"/>
      <c r="F100" s="8"/>
      <c r="G100" s="8"/>
      <c r="H100" s="8"/>
      <c r="I100" s="8"/>
      <c r="J100" s="8"/>
      <c r="K100" s="8"/>
    </row>
    <row r="101" ht="14.25" customHeight="1">
      <c r="A101" s="8"/>
      <c r="B101" s="8"/>
      <c r="C101" s="1"/>
      <c r="D101" s="8"/>
      <c r="E101" s="12"/>
      <c r="F101" s="8"/>
      <c r="G101" s="8"/>
      <c r="H101" s="8"/>
      <c r="I101" s="8"/>
      <c r="J101" s="8"/>
      <c r="K101" s="8"/>
    </row>
    <row r="102" ht="14.25" customHeight="1">
      <c r="A102" s="8"/>
      <c r="B102" s="8"/>
      <c r="C102" s="1"/>
      <c r="D102" s="8"/>
      <c r="E102" s="12"/>
      <c r="F102" s="8"/>
      <c r="G102" s="8"/>
      <c r="H102" s="8"/>
      <c r="I102" s="8"/>
      <c r="J102" s="8"/>
      <c r="K102" s="8"/>
    </row>
    <row r="103" ht="14.25" customHeight="1">
      <c r="A103" s="8"/>
      <c r="B103" s="8"/>
      <c r="C103" s="4"/>
      <c r="D103" s="8"/>
      <c r="E103" s="12"/>
      <c r="F103" s="8"/>
      <c r="G103" s="8"/>
      <c r="H103" s="8"/>
      <c r="I103" s="8"/>
      <c r="J103" s="8"/>
      <c r="K103" s="8"/>
    </row>
    <row r="104" ht="14.25" customHeight="1">
      <c r="A104" s="8"/>
      <c r="B104" s="8"/>
      <c r="C104" s="4"/>
      <c r="D104" s="8"/>
      <c r="E104" s="12"/>
      <c r="F104" s="8"/>
      <c r="G104" s="8"/>
      <c r="H104" s="8"/>
      <c r="I104" s="8"/>
      <c r="J104" s="8"/>
      <c r="K104" s="8"/>
    </row>
    <row r="105" ht="14.25" customHeight="1">
      <c r="A105" s="8"/>
      <c r="B105" s="8"/>
      <c r="C105" s="4"/>
      <c r="D105" s="8"/>
      <c r="E105" s="12"/>
      <c r="F105" s="8"/>
      <c r="G105" s="8"/>
      <c r="H105" s="8"/>
      <c r="I105" s="8"/>
      <c r="J105" s="8"/>
      <c r="K105" s="8"/>
    </row>
    <row r="106" ht="14.25" customHeight="1">
      <c r="A106" s="8"/>
      <c r="B106" s="8"/>
      <c r="C106" s="4"/>
      <c r="D106" s="8"/>
      <c r="E106" s="12"/>
      <c r="F106" s="8"/>
      <c r="G106" s="8"/>
      <c r="H106" s="8"/>
      <c r="I106" s="8"/>
      <c r="J106" s="8"/>
      <c r="K106" s="8"/>
    </row>
    <row r="107" ht="14.25" customHeight="1">
      <c r="A107" s="8"/>
      <c r="B107" s="8"/>
      <c r="C107" s="4"/>
      <c r="D107" s="8"/>
      <c r="E107" s="12"/>
      <c r="F107" s="8"/>
      <c r="G107" s="8"/>
      <c r="H107" s="8"/>
      <c r="I107" s="8"/>
      <c r="J107" s="8"/>
      <c r="K107" s="8"/>
    </row>
    <row r="108" ht="14.25" customHeight="1">
      <c r="A108" s="8"/>
      <c r="B108" s="8"/>
      <c r="C108" s="4"/>
      <c r="D108" s="8"/>
      <c r="E108" s="12"/>
      <c r="F108" s="8"/>
      <c r="G108" s="8"/>
      <c r="H108" s="8"/>
      <c r="I108" s="8"/>
      <c r="J108" s="8"/>
      <c r="K108" s="8"/>
    </row>
    <row r="109" ht="14.25" customHeight="1">
      <c r="A109" s="8"/>
      <c r="B109" s="8"/>
      <c r="C109" s="8"/>
      <c r="D109" s="8"/>
      <c r="E109" s="12"/>
      <c r="F109" s="8"/>
      <c r="G109" s="8"/>
      <c r="H109" s="8"/>
      <c r="I109" s="8"/>
      <c r="J109" s="8"/>
      <c r="K109" s="8"/>
    </row>
    <row r="110" ht="15.75" customHeight="1">
      <c r="B110" s="4"/>
      <c r="C110" s="4"/>
      <c r="D110" s="4"/>
      <c r="E110" s="6"/>
      <c r="F110" s="4"/>
    </row>
    <row r="111" ht="15.75" customHeight="1">
      <c r="B111" s="4"/>
      <c r="C111" s="4"/>
      <c r="D111" s="4"/>
      <c r="E111" s="6"/>
      <c r="F111" s="4"/>
    </row>
    <row r="112" ht="15.75" customHeight="1">
      <c r="B112" s="4"/>
      <c r="C112" s="4"/>
      <c r="D112" s="4"/>
      <c r="E112" s="6"/>
      <c r="F112" s="4"/>
    </row>
    <row r="113" ht="15.75" customHeight="1">
      <c r="B113" s="4"/>
      <c r="C113" s="4"/>
      <c r="D113" s="4"/>
      <c r="E113" s="6"/>
      <c r="F113" s="4"/>
    </row>
    <row r="114" ht="15.75" customHeight="1">
      <c r="B114" s="4"/>
      <c r="C114" s="4"/>
      <c r="D114" s="4"/>
      <c r="E114" s="6"/>
      <c r="F114" s="4"/>
    </row>
    <row r="115" ht="15.75" customHeight="1">
      <c r="B115" s="4"/>
      <c r="C115" s="4"/>
      <c r="D115" s="4"/>
      <c r="E115" s="6"/>
      <c r="F115" s="4"/>
    </row>
    <row r="116" ht="15.75" customHeight="1">
      <c r="B116" s="4"/>
      <c r="C116" s="4"/>
      <c r="D116" s="4"/>
      <c r="E116" s="6"/>
      <c r="F116" s="4"/>
    </row>
    <row r="117" ht="15.75" customHeight="1">
      <c r="B117" s="4"/>
      <c r="C117" s="4"/>
      <c r="D117" s="4"/>
      <c r="E117" s="6"/>
      <c r="F117" s="4"/>
    </row>
    <row r="118" ht="15.75" customHeight="1">
      <c r="B118" s="4"/>
      <c r="C118" s="4"/>
      <c r="D118" s="4"/>
      <c r="E118" s="6"/>
      <c r="F118" s="4"/>
    </row>
    <row r="119" ht="15.75" customHeight="1">
      <c r="B119" s="4"/>
      <c r="C119" s="4"/>
      <c r="D119" s="4"/>
      <c r="E119" s="6"/>
      <c r="F119" s="4"/>
    </row>
    <row r="120" ht="15.75" customHeight="1">
      <c r="B120" s="4"/>
      <c r="C120" s="4"/>
      <c r="D120" s="4"/>
      <c r="E120" s="6"/>
      <c r="F120" s="4"/>
    </row>
    <row r="121" ht="15.75" customHeight="1">
      <c r="B121" s="4"/>
      <c r="C121" s="4"/>
      <c r="D121" s="4"/>
      <c r="E121" s="6"/>
      <c r="F121" s="4"/>
    </row>
    <row r="122" ht="15.75" customHeight="1">
      <c r="B122" s="4"/>
      <c r="C122" s="4"/>
      <c r="D122" s="4"/>
      <c r="E122" s="6"/>
      <c r="F122" s="4"/>
    </row>
    <row r="123" ht="15.75" customHeight="1">
      <c r="B123" s="4"/>
      <c r="C123" s="4"/>
      <c r="D123" s="4"/>
      <c r="E123" s="6"/>
      <c r="F123" s="4"/>
    </row>
    <row r="124" ht="15.75" customHeight="1">
      <c r="B124" s="4"/>
      <c r="C124" s="4"/>
      <c r="D124" s="4"/>
      <c r="E124" s="6"/>
      <c r="F124" s="4"/>
    </row>
    <row r="125" ht="15.75" customHeight="1">
      <c r="B125" s="4"/>
      <c r="C125" s="4"/>
      <c r="D125" s="4"/>
      <c r="E125" s="6"/>
      <c r="F125" s="4"/>
    </row>
    <row r="126" ht="15.75" customHeight="1">
      <c r="B126" s="4"/>
      <c r="C126" s="4"/>
      <c r="D126" s="4"/>
      <c r="E126" s="6"/>
      <c r="F126" s="4"/>
    </row>
    <row r="127" ht="15.75" customHeight="1">
      <c r="B127" s="4"/>
      <c r="C127" s="4"/>
      <c r="D127" s="4"/>
      <c r="E127" s="6"/>
      <c r="F127" s="4"/>
    </row>
    <row r="128" ht="15.75" customHeight="1">
      <c r="B128" s="4"/>
      <c r="C128" s="4"/>
      <c r="D128" s="4"/>
      <c r="E128" s="6"/>
      <c r="F128" s="4"/>
    </row>
    <row r="129" ht="15.75" customHeight="1">
      <c r="B129" s="4"/>
      <c r="C129" s="4"/>
      <c r="D129" s="4"/>
      <c r="E129" s="6"/>
      <c r="F129" s="4"/>
    </row>
    <row r="130" ht="15.75" customHeight="1">
      <c r="B130" s="4"/>
      <c r="C130" s="4"/>
      <c r="D130" s="4"/>
      <c r="E130" s="6"/>
      <c r="F130" s="4"/>
    </row>
    <row r="131" ht="15.75" customHeight="1">
      <c r="B131" s="4"/>
      <c r="C131" s="4"/>
      <c r="D131" s="4"/>
      <c r="E131" s="6"/>
      <c r="F131" s="4"/>
    </row>
    <row r="132" ht="15.75" customHeight="1">
      <c r="B132" s="4"/>
      <c r="C132" s="4"/>
      <c r="D132" s="4"/>
      <c r="E132" s="6"/>
      <c r="F132" s="4"/>
    </row>
    <row r="133" ht="15.75" customHeight="1">
      <c r="B133" s="4"/>
      <c r="C133" s="4"/>
      <c r="D133" s="4"/>
      <c r="E133" s="6"/>
      <c r="F133" s="4"/>
    </row>
    <row r="134" ht="15.75" customHeight="1">
      <c r="B134" s="4"/>
      <c r="C134" s="4"/>
      <c r="D134" s="4"/>
      <c r="E134" s="6"/>
      <c r="F134" s="4"/>
    </row>
    <row r="135" ht="15.75" customHeight="1">
      <c r="B135" s="4"/>
      <c r="C135" s="4"/>
      <c r="D135" s="4"/>
      <c r="E135" s="6"/>
      <c r="F135" s="4"/>
    </row>
    <row r="136" ht="15.75" customHeight="1">
      <c r="B136" s="4"/>
      <c r="C136" s="4"/>
      <c r="D136" s="4"/>
      <c r="E136" s="6"/>
      <c r="F136" s="4"/>
    </row>
    <row r="137" ht="15.75" customHeight="1">
      <c r="B137" s="4"/>
      <c r="C137" s="4"/>
      <c r="D137" s="4"/>
      <c r="E137" s="6"/>
      <c r="F137" s="4"/>
    </row>
    <row r="138" ht="15.75" customHeight="1">
      <c r="B138" s="4"/>
      <c r="C138" s="4"/>
      <c r="D138" s="4"/>
      <c r="E138" s="6"/>
      <c r="F138" s="4"/>
    </row>
    <row r="139" ht="15.75" customHeight="1">
      <c r="B139" s="4"/>
      <c r="C139" s="4"/>
      <c r="D139" s="4"/>
      <c r="E139" s="6"/>
      <c r="F139" s="4"/>
    </row>
    <row r="140" ht="15.75" customHeight="1">
      <c r="B140" s="4"/>
      <c r="C140" s="4"/>
      <c r="D140" s="4"/>
      <c r="E140" s="6"/>
      <c r="F140" s="4"/>
    </row>
    <row r="141" ht="15.75" customHeight="1">
      <c r="B141" s="4"/>
      <c r="C141" s="4"/>
      <c r="D141" s="4"/>
      <c r="E141" s="6"/>
      <c r="F141" s="4"/>
    </row>
    <row r="142" ht="15.75" customHeight="1">
      <c r="B142" s="4"/>
      <c r="C142" s="4"/>
      <c r="D142" s="4"/>
      <c r="E142" s="6"/>
      <c r="F142" s="4"/>
    </row>
    <row r="143" ht="15.75" customHeight="1">
      <c r="B143" s="4"/>
      <c r="C143" s="4"/>
      <c r="D143" s="4"/>
      <c r="E143" s="6"/>
      <c r="F143" s="4"/>
    </row>
    <row r="144" ht="15.75" customHeight="1">
      <c r="B144" s="4"/>
      <c r="C144" s="4"/>
      <c r="D144" s="4"/>
      <c r="E144" s="6"/>
      <c r="F144" s="4"/>
    </row>
    <row r="145" ht="15.75" customHeight="1">
      <c r="B145" s="4"/>
      <c r="C145" s="4"/>
      <c r="D145" s="4"/>
      <c r="E145" s="6"/>
      <c r="F145" s="4"/>
    </row>
    <row r="146" ht="15.75" customHeight="1">
      <c r="B146" s="4"/>
      <c r="C146" s="4"/>
      <c r="D146" s="4"/>
      <c r="E146" s="6"/>
      <c r="F146" s="4"/>
    </row>
    <row r="147" ht="15.75" customHeight="1">
      <c r="B147" s="4"/>
      <c r="C147" s="4"/>
      <c r="D147" s="4"/>
      <c r="E147" s="6"/>
      <c r="F147" s="4"/>
    </row>
    <row r="148" ht="15.75" customHeight="1">
      <c r="B148" s="4"/>
      <c r="C148" s="4"/>
      <c r="D148" s="4"/>
      <c r="E148" s="6"/>
      <c r="F148" s="4"/>
    </row>
    <row r="149" ht="15.75" customHeight="1">
      <c r="B149" s="4"/>
      <c r="C149" s="4"/>
      <c r="D149" s="4"/>
      <c r="E149" s="6"/>
      <c r="F149" s="4"/>
    </row>
    <row r="150" ht="15.75" customHeight="1">
      <c r="B150" s="4"/>
      <c r="C150" s="4"/>
      <c r="D150" s="4"/>
      <c r="E150" s="6"/>
      <c r="F150" s="4"/>
    </row>
    <row r="151" ht="15.75" customHeight="1">
      <c r="B151" s="4"/>
      <c r="C151" s="4"/>
      <c r="D151" s="4"/>
      <c r="E151" s="6"/>
      <c r="F151" s="4"/>
    </row>
    <row r="152" ht="15.75" customHeight="1">
      <c r="B152" s="4"/>
      <c r="C152" s="4"/>
      <c r="D152" s="4"/>
      <c r="E152" s="6"/>
      <c r="F152" s="4"/>
    </row>
    <row r="153" ht="15.75" customHeight="1">
      <c r="B153" s="4"/>
      <c r="C153" s="4"/>
      <c r="D153" s="4"/>
      <c r="E153" s="6"/>
      <c r="F153" s="4"/>
    </row>
    <row r="154" ht="15.75" customHeight="1">
      <c r="B154" s="4"/>
      <c r="C154" s="4"/>
      <c r="D154" s="4"/>
      <c r="E154" s="6"/>
      <c r="F154" s="4"/>
    </row>
    <row r="155" ht="15.75" customHeight="1">
      <c r="B155" s="4"/>
      <c r="C155" s="4"/>
      <c r="D155" s="4"/>
      <c r="E155" s="6"/>
      <c r="F155" s="4"/>
    </row>
    <row r="156" ht="15.75" customHeight="1">
      <c r="B156" s="4"/>
      <c r="C156" s="4"/>
      <c r="D156" s="4"/>
      <c r="E156" s="6"/>
      <c r="F156" s="4"/>
    </row>
    <row r="157" ht="15.75" customHeight="1">
      <c r="B157" s="4"/>
      <c r="C157" s="4"/>
      <c r="D157" s="4"/>
      <c r="E157" s="6"/>
      <c r="F157" s="4"/>
    </row>
    <row r="158" ht="15.75" customHeight="1">
      <c r="B158" s="4"/>
      <c r="C158" s="4"/>
      <c r="D158" s="4"/>
      <c r="E158" s="6"/>
      <c r="F158" s="4"/>
    </row>
    <row r="159" ht="15.75" customHeight="1">
      <c r="B159" s="4"/>
      <c r="C159" s="4"/>
      <c r="D159" s="4"/>
      <c r="E159" s="6"/>
      <c r="F159" s="4"/>
    </row>
    <row r="160" ht="15.75" customHeight="1">
      <c r="B160" s="4"/>
      <c r="C160" s="4"/>
      <c r="D160" s="4"/>
      <c r="E160" s="6"/>
      <c r="F160" s="4"/>
    </row>
    <row r="161" ht="15.75" customHeight="1">
      <c r="B161" s="4"/>
      <c r="C161" s="4"/>
      <c r="D161" s="4"/>
      <c r="E161" s="6"/>
      <c r="F161" s="4"/>
    </row>
    <row r="162" ht="15.75" customHeight="1">
      <c r="B162" s="4"/>
      <c r="C162" s="4"/>
      <c r="D162" s="4"/>
      <c r="E162" s="6"/>
      <c r="F162" s="4"/>
    </row>
    <row r="163" ht="15.75" customHeight="1">
      <c r="B163" s="4"/>
      <c r="C163" s="4"/>
      <c r="D163" s="4"/>
      <c r="E163" s="6"/>
      <c r="F163" s="4"/>
    </row>
    <row r="164" ht="15.75" customHeight="1">
      <c r="B164" s="4"/>
      <c r="C164" s="4"/>
      <c r="D164" s="4"/>
      <c r="E164" s="6"/>
      <c r="F164" s="4"/>
    </row>
    <row r="165" ht="15.75" customHeight="1">
      <c r="B165" s="4"/>
      <c r="C165" s="4"/>
      <c r="D165" s="4"/>
      <c r="E165" s="6"/>
      <c r="F165" s="4"/>
    </row>
    <row r="166" ht="15.75" customHeight="1">
      <c r="B166" s="4"/>
      <c r="C166" s="4"/>
      <c r="D166" s="4"/>
      <c r="E166" s="6"/>
      <c r="F166" s="4"/>
    </row>
    <row r="167" ht="15.75" customHeight="1">
      <c r="B167" s="4"/>
      <c r="C167" s="4"/>
      <c r="D167" s="4"/>
      <c r="E167" s="6"/>
      <c r="F167" s="4"/>
    </row>
    <row r="168" ht="15.75" customHeight="1">
      <c r="B168" s="4"/>
      <c r="C168" s="4"/>
      <c r="D168" s="4"/>
      <c r="E168" s="6"/>
      <c r="F168" s="4"/>
    </row>
    <row r="169" ht="15.75" customHeight="1">
      <c r="B169" s="4"/>
      <c r="C169" s="4"/>
      <c r="D169" s="4"/>
      <c r="E169" s="6"/>
      <c r="F169" s="4"/>
    </row>
    <row r="170" ht="15.75" customHeight="1">
      <c r="B170" s="4"/>
      <c r="C170" s="4"/>
      <c r="D170" s="4"/>
      <c r="E170" s="6"/>
      <c r="F170" s="4"/>
    </row>
    <row r="171" ht="15.75" customHeight="1">
      <c r="B171" s="4"/>
      <c r="C171" s="4"/>
      <c r="D171" s="4"/>
      <c r="E171" s="6"/>
      <c r="F171" s="4"/>
    </row>
    <row r="172" ht="15.75" customHeight="1">
      <c r="B172" s="4"/>
      <c r="C172" s="4"/>
      <c r="D172" s="4"/>
      <c r="E172" s="6"/>
      <c r="F172" s="4"/>
    </row>
    <row r="173" ht="15.75" customHeight="1">
      <c r="B173" s="4"/>
      <c r="C173" s="4"/>
      <c r="D173" s="4"/>
      <c r="E173" s="6"/>
      <c r="F173" s="4"/>
    </row>
    <row r="174" ht="15.75" customHeight="1">
      <c r="B174" s="4"/>
      <c r="C174" s="4"/>
      <c r="D174" s="4"/>
      <c r="E174" s="6"/>
      <c r="F174" s="4"/>
    </row>
    <row r="175" ht="15.75" customHeight="1">
      <c r="B175" s="4"/>
      <c r="C175" s="4"/>
      <c r="D175" s="4"/>
      <c r="E175" s="6"/>
      <c r="F175" s="4"/>
    </row>
    <row r="176" ht="15.75" customHeight="1">
      <c r="B176" s="4"/>
      <c r="C176" s="4"/>
      <c r="D176" s="4"/>
      <c r="E176" s="6"/>
      <c r="F176" s="4"/>
    </row>
    <row r="177" ht="15.75" customHeight="1">
      <c r="B177" s="4"/>
      <c r="C177" s="4"/>
      <c r="D177" s="4"/>
      <c r="E177" s="6"/>
      <c r="F177" s="4"/>
    </row>
    <row r="178" ht="15.75" customHeight="1">
      <c r="B178" s="4"/>
      <c r="C178" s="4"/>
      <c r="D178" s="4"/>
      <c r="E178" s="6"/>
      <c r="F178" s="4"/>
    </row>
    <row r="179" ht="15.75" customHeight="1">
      <c r="B179" s="4"/>
      <c r="C179" s="4"/>
      <c r="D179" s="4"/>
      <c r="E179" s="6"/>
      <c r="F179" s="4"/>
    </row>
    <row r="180" ht="15.75" customHeight="1">
      <c r="B180" s="4"/>
      <c r="C180" s="4"/>
      <c r="D180" s="4"/>
      <c r="E180" s="6"/>
      <c r="F180" s="4"/>
    </row>
    <row r="181" ht="15.75" customHeight="1">
      <c r="B181" s="4"/>
      <c r="C181" s="4"/>
      <c r="D181" s="4"/>
      <c r="E181" s="6"/>
      <c r="F181" s="4"/>
    </row>
    <row r="182" ht="15.75" customHeight="1">
      <c r="B182" s="4"/>
      <c r="C182" s="4"/>
      <c r="D182" s="4"/>
      <c r="E182" s="6"/>
      <c r="F182" s="4"/>
    </row>
    <row r="183" ht="15.75" customHeight="1">
      <c r="B183" s="4"/>
      <c r="C183" s="4"/>
      <c r="D183" s="4"/>
      <c r="E183" s="6"/>
      <c r="F183" s="4"/>
    </row>
    <row r="184" ht="15.75" customHeight="1">
      <c r="B184" s="4"/>
      <c r="C184" s="4"/>
      <c r="D184" s="4"/>
      <c r="E184" s="6"/>
      <c r="F184" s="4"/>
    </row>
    <row r="185" ht="15.75" customHeight="1">
      <c r="B185" s="4"/>
      <c r="C185" s="4"/>
      <c r="D185" s="4"/>
      <c r="E185" s="6"/>
      <c r="F185" s="4"/>
    </row>
    <row r="186" ht="15.75" customHeight="1">
      <c r="B186" s="4"/>
      <c r="C186" s="4"/>
      <c r="D186" s="4"/>
      <c r="E186" s="6"/>
      <c r="F186" s="4"/>
    </row>
    <row r="187" ht="15.75" customHeight="1">
      <c r="B187" s="4"/>
      <c r="C187" s="4"/>
      <c r="D187" s="4"/>
      <c r="E187" s="6"/>
      <c r="F187" s="4"/>
    </row>
    <row r="188" ht="15.75" customHeight="1">
      <c r="B188" s="4"/>
      <c r="C188" s="4"/>
      <c r="D188" s="4"/>
      <c r="E188" s="6"/>
      <c r="F188" s="4"/>
    </row>
    <row r="189" ht="15.75" customHeight="1">
      <c r="B189" s="4"/>
      <c r="C189" s="4"/>
      <c r="D189" s="4"/>
      <c r="E189" s="6"/>
      <c r="F189" s="4"/>
    </row>
    <row r="190" ht="15.75" customHeight="1">
      <c r="B190" s="4"/>
      <c r="C190" s="4"/>
      <c r="D190" s="4"/>
      <c r="E190" s="6"/>
      <c r="F190" s="4"/>
    </row>
    <row r="191" ht="15.75" customHeight="1">
      <c r="B191" s="4"/>
      <c r="C191" s="4"/>
      <c r="D191" s="4"/>
      <c r="E191" s="6"/>
      <c r="F191" s="4"/>
    </row>
    <row r="192" ht="15.75" customHeight="1">
      <c r="B192" s="4"/>
      <c r="C192" s="4"/>
      <c r="D192" s="4"/>
      <c r="E192" s="6"/>
      <c r="F192" s="4"/>
    </row>
    <row r="193" ht="15.75" customHeight="1">
      <c r="B193" s="4"/>
      <c r="C193" s="4"/>
      <c r="D193" s="4"/>
      <c r="E193" s="6"/>
      <c r="F193" s="4"/>
    </row>
    <row r="194" ht="15.75" customHeight="1">
      <c r="B194" s="4"/>
      <c r="C194" s="4"/>
      <c r="D194" s="4"/>
      <c r="E194" s="6"/>
      <c r="F194" s="4"/>
    </row>
    <row r="195" ht="15.75" customHeight="1">
      <c r="B195" s="4"/>
      <c r="C195" s="4"/>
      <c r="D195" s="4"/>
      <c r="E195" s="6"/>
      <c r="F195" s="4"/>
    </row>
    <row r="196" ht="15.75" customHeight="1">
      <c r="B196" s="4"/>
      <c r="C196" s="4"/>
      <c r="D196" s="4"/>
      <c r="E196" s="6"/>
      <c r="F196" s="4"/>
    </row>
    <row r="197" ht="15.75" customHeight="1">
      <c r="B197" s="4"/>
      <c r="C197" s="4"/>
      <c r="D197" s="4"/>
      <c r="E197" s="6"/>
      <c r="F197" s="4"/>
    </row>
    <row r="198" ht="15.75" customHeight="1">
      <c r="B198" s="4"/>
      <c r="C198" s="4"/>
      <c r="D198" s="4"/>
      <c r="E198" s="6"/>
      <c r="F198" s="4"/>
    </row>
    <row r="199" ht="15.75" customHeight="1">
      <c r="B199" s="4"/>
      <c r="C199" s="4"/>
      <c r="D199" s="4"/>
      <c r="E199" s="6"/>
      <c r="F199" s="4"/>
    </row>
    <row r="200" ht="15.75" customHeight="1">
      <c r="B200" s="4"/>
      <c r="C200" s="4"/>
      <c r="D200" s="4"/>
      <c r="E200" s="6"/>
      <c r="F200" s="4"/>
    </row>
    <row r="201" ht="15.75" customHeight="1">
      <c r="B201" s="4"/>
      <c r="C201" s="4"/>
      <c r="D201" s="4"/>
      <c r="E201" s="6"/>
      <c r="F201" s="4"/>
    </row>
    <row r="202" ht="15.75" customHeight="1">
      <c r="B202" s="4"/>
      <c r="C202" s="4"/>
      <c r="D202" s="4"/>
      <c r="E202" s="6"/>
      <c r="F202" s="4"/>
    </row>
    <row r="203" ht="15.75" customHeight="1">
      <c r="B203" s="4"/>
      <c r="C203" s="4"/>
      <c r="D203" s="4"/>
      <c r="E203" s="6"/>
      <c r="F203" s="4"/>
    </row>
    <row r="204" ht="15.75" customHeight="1">
      <c r="B204" s="4"/>
      <c r="C204" s="4"/>
      <c r="D204" s="4"/>
      <c r="E204" s="6"/>
      <c r="F204" s="4"/>
    </row>
    <row r="205" ht="15.75" customHeight="1">
      <c r="B205" s="4"/>
      <c r="C205" s="4"/>
      <c r="D205" s="4"/>
      <c r="E205" s="6"/>
      <c r="F205" s="4"/>
    </row>
    <row r="206" ht="15.75" customHeight="1">
      <c r="B206" s="4"/>
      <c r="C206" s="4"/>
      <c r="D206" s="4"/>
      <c r="E206" s="6"/>
      <c r="F206" s="4"/>
    </row>
    <row r="207" ht="15.75" customHeight="1">
      <c r="B207" s="4"/>
      <c r="C207" s="4"/>
      <c r="D207" s="4"/>
      <c r="E207" s="6"/>
      <c r="F207" s="4"/>
    </row>
    <row r="208" ht="15.75" customHeight="1">
      <c r="B208" s="4"/>
      <c r="C208" s="4"/>
      <c r="D208" s="4"/>
      <c r="E208" s="6"/>
      <c r="F208" s="4"/>
    </row>
    <row r="209" ht="15.75" customHeight="1">
      <c r="B209" s="4"/>
      <c r="C209" s="4"/>
      <c r="D209" s="4"/>
      <c r="E209" s="6"/>
      <c r="F209" s="4"/>
    </row>
    <row r="210" ht="15.75" customHeight="1">
      <c r="B210" s="4"/>
      <c r="C210" s="4"/>
      <c r="D210" s="4"/>
      <c r="E210" s="6"/>
      <c r="F210" s="4"/>
    </row>
    <row r="211" ht="15.75" customHeight="1">
      <c r="B211" s="4"/>
      <c r="C211" s="4"/>
      <c r="D211" s="4"/>
      <c r="E211" s="6"/>
      <c r="F211" s="4"/>
    </row>
    <row r="212" ht="15.75" customHeight="1">
      <c r="B212" s="4"/>
      <c r="C212" s="4"/>
      <c r="D212" s="4"/>
      <c r="E212" s="6"/>
      <c r="F212" s="4"/>
    </row>
    <row r="213" ht="15.75" customHeight="1">
      <c r="B213" s="4"/>
      <c r="C213" s="4"/>
      <c r="D213" s="4"/>
      <c r="E213" s="6"/>
      <c r="F213" s="4"/>
    </row>
    <row r="214" ht="15.75" customHeight="1">
      <c r="B214" s="4"/>
      <c r="C214" s="4"/>
      <c r="D214" s="4"/>
      <c r="E214" s="6"/>
      <c r="F214" s="4"/>
    </row>
    <row r="215" ht="15.75" customHeight="1">
      <c r="B215" s="4"/>
      <c r="C215" s="4"/>
      <c r="D215" s="4"/>
      <c r="E215" s="6"/>
      <c r="F215" s="4"/>
    </row>
    <row r="216" ht="15.75" customHeight="1">
      <c r="B216" s="4"/>
      <c r="C216" s="4"/>
      <c r="D216" s="4"/>
      <c r="E216" s="6"/>
      <c r="F216" s="4"/>
    </row>
    <row r="217" ht="15.75" customHeight="1">
      <c r="B217" s="4"/>
      <c r="C217" s="4"/>
      <c r="D217" s="4"/>
      <c r="E217" s="6"/>
      <c r="F217" s="4"/>
    </row>
    <row r="218" ht="15.75" customHeight="1">
      <c r="B218" s="4"/>
      <c r="C218" s="4"/>
      <c r="D218" s="4"/>
      <c r="E218" s="6"/>
      <c r="F218" s="4"/>
    </row>
    <row r="219" ht="15.75" customHeight="1">
      <c r="B219" s="4"/>
      <c r="C219" s="4"/>
      <c r="D219" s="4"/>
      <c r="E219" s="6"/>
      <c r="F219" s="4"/>
    </row>
    <row r="220" ht="15.75" customHeight="1">
      <c r="B220" s="4"/>
      <c r="C220" s="4"/>
      <c r="D220" s="4"/>
      <c r="E220" s="6"/>
      <c r="F220" s="4"/>
    </row>
    <row r="221" ht="15.75" customHeight="1">
      <c r="B221" s="4"/>
      <c r="C221" s="4"/>
      <c r="D221" s="4"/>
      <c r="E221" s="6"/>
      <c r="F221" s="4"/>
    </row>
    <row r="222" ht="15.75" customHeight="1">
      <c r="B222" s="4"/>
      <c r="C222" s="4"/>
      <c r="D222" s="4"/>
      <c r="E222" s="6"/>
      <c r="F222" s="4"/>
    </row>
    <row r="223" ht="15.75" customHeight="1">
      <c r="B223" s="4"/>
      <c r="C223" s="4"/>
      <c r="D223" s="4"/>
      <c r="E223" s="6"/>
      <c r="F223" s="4"/>
    </row>
    <row r="224" ht="15.75" customHeight="1">
      <c r="B224" s="4"/>
      <c r="C224" s="4"/>
      <c r="D224" s="4"/>
      <c r="E224" s="6"/>
      <c r="F224" s="4"/>
    </row>
    <row r="225" ht="15.75" customHeight="1">
      <c r="B225" s="4"/>
      <c r="C225" s="4"/>
      <c r="D225" s="4"/>
      <c r="E225" s="6"/>
      <c r="F225" s="4"/>
    </row>
    <row r="226" ht="15.75" customHeight="1">
      <c r="B226" s="4"/>
      <c r="C226" s="4"/>
      <c r="D226" s="4"/>
      <c r="E226" s="6"/>
      <c r="F226" s="4"/>
    </row>
    <row r="227" ht="15.75" customHeight="1">
      <c r="B227" s="4"/>
      <c r="C227" s="4"/>
      <c r="D227" s="4"/>
      <c r="E227" s="6"/>
      <c r="F227" s="4"/>
    </row>
    <row r="228" ht="15.75" customHeight="1">
      <c r="B228" s="4"/>
      <c r="C228" s="4"/>
      <c r="D228" s="4"/>
      <c r="E228" s="6"/>
      <c r="F228" s="4"/>
    </row>
    <row r="229" ht="15.75" customHeight="1">
      <c r="B229" s="4"/>
      <c r="C229" s="4"/>
      <c r="D229" s="4"/>
      <c r="E229" s="6"/>
      <c r="F229" s="4"/>
    </row>
    <row r="230" ht="15.75" customHeight="1">
      <c r="B230" s="4"/>
      <c r="C230" s="4"/>
      <c r="D230" s="4"/>
      <c r="E230" s="6"/>
      <c r="F230" s="4"/>
    </row>
    <row r="231" ht="15.75" customHeight="1">
      <c r="B231" s="4"/>
      <c r="C231" s="4"/>
      <c r="D231" s="4"/>
      <c r="E231" s="6"/>
      <c r="F231" s="4"/>
    </row>
    <row r="232" ht="15.75" customHeight="1">
      <c r="B232" s="4"/>
      <c r="C232" s="4"/>
      <c r="D232" s="4"/>
      <c r="E232" s="6"/>
      <c r="F232" s="4"/>
    </row>
    <row r="233" ht="15.75" customHeight="1">
      <c r="B233" s="4"/>
      <c r="C233" s="4"/>
      <c r="D233" s="4"/>
      <c r="E233" s="6"/>
      <c r="F233" s="4"/>
    </row>
    <row r="234" ht="15.75" customHeight="1">
      <c r="B234" s="4"/>
      <c r="C234" s="4"/>
      <c r="D234" s="4"/>
      <c r="E234" s="6"/>
      <c r="F234" s="4"/>
    </row>
    <row r="235" ht="15.75" customHeight="1">
      <c r="B235" s="4"/>
      <c r="C235" s="4"/>
      <c r="D235" s="4"/>
      <c r="E235" s="6"/>
      <c r="F235" s="4"/>
    </row>
    <row r="236" ht="15.75" customHeight="1">
      <c r="B236" s="4"/>
      <c r="C236" s="4"/>
      <c r="D236" s="4"/>
      <c r="E236" s="6"/>
      <c r="F236" s="4"/>
    </row>
    <row r="237" ht="15.75" customHeight="1">
      <c r="B237" s="4"/>
      <c r="C237" s="4"/>
      <c r="D237" s="4"/>
      <c r="E237" s="6"/>
      <c r="F237" s="4"/>
    </row>
    <row r="238" ht="15.75" customHeight="1">
      <c r="B238" s="4"/>
      <c r="C238" s="4"/>
      <c r="D238" s="4"/>
      <c r="E238" s="6"/>
      <c r="F238" s="4"/>
    </row>
    <row r="239" ht="15.75" customHeight="1">
      <c r="B239" s="4"/>
      <c r="C239" s="4"/>
      <c r="D239" s="4"/>
      <c r="E239" s="6"/>
      <c r="F239" s="4"/>
    </row>
    <row r="240" ht="15.75" customHeight="1">
      <c r="B240" s="4"/>
      <c r="C240" s="4"/>
      <c r="D240" s="4"/>
      <c r="E240" s="6"/>
      <c r="F240" s="4"/>
    </row>
    <row r="241" ht="15.75" customHeight="1">
      <c r="B241" s="4"/>
      <c r="C241" s="4"/>
      <c r="D241" s="4"/>
      <c r="E241" s="6"/>
      <c r="F241" s="4"/>
    </row>
    <row r="242" ht="15.75" customHeight="1">
      <c r="B242" s="4"/>
      <c r="C242" s="4"/>
      <c r="D242" s="4"/>
      <c r="E242" s="6"/>
      <c r="F242" s="4"/>
    </row>
    <row r="243" ht="15.75" customHeight="1">
      <c r="B243" s="4"/>
      <c r="C243" s="4"/>
      <c r="D243" s="4"/>
      <c r="E243" s="6"/>
      <c r="F243" s="4"/>
    </row>
    <row r="244" ht="15.75" customHeight="1">
      <c r="B244" s="4"/>
      <c r="C244" s="4"/>
      <c r="D244" s="4"/>
      <c r="E244" s="6"/>
      <c r="F244" s="4"/>
    </row>
    <row r="245" ht="15.75" customHeight="1">
      <c r="B245" s="4"/>
      <c r="C245" s="4"/>
      <c r="D245" s="4"/>
      <c r="E245" s="6"/>
      <c r="F245" s="4"/>
    </row>
    <row r="246" ht="15.75" customHeight="1">
      <c r="B246" s="4"/>
      <c r="C246" s="4"/>
      <c r="D246" s="4"/>
      <c r="E246" s="6"/>
      <c r="F246" s="4"/>
    </row>
    <row r="247" ht="15.75" customHeight="1">
      <c r="B247" s="4"/>
      <c r="C247" s="4"/>
      <c r="D247" s="4"/>
      <c r="E247" s="6"/>
      <c r="F247" s="4"/>
    </row>
    <row r="248" ht="15.75" customHeight="1">
      <c r="B248" s="4"/>
      <c r="C248" s="4"/>
      <c r="D248" s="4"/>
      <c r="E248" s="6"/>
      <c r="F248" s="4"/>
    </row>
    <row r="249" ht="15.75" customHeight="1">
      <c r="B249" s="4"/>
      <c r="C249" s="4"/>
      <c r="D249" s="4"/>
      <c r="E249" s="6"/>
      <c r="F249" s="4"/>
    </row>
    <row r="250" ht="15.75" customHeight="1">
      <c r="B250" s="4"/>
      <c r="C250" s="4"/>
      <c r="D250" s="4"/>
      <c r="E250" s="6"/>
      <c r="F250" s="4"/>
    </row>
    <row r="251" ht="15.75" customHeight="1">
      <c r="B251" s="4"/>
      <c r="C251" s="4"/>
      <c r="D251" s="4"/>
      <c r="E251" s="6"/>
      <c r="F251" s="4"/>
    </row>
    <row r="252" ht="15.75" customHeight="1">
      <c r="B252" s="4"/>
      <c r="C252" s="4"/>
      <c r="D252" s="4"/>
      <c r="E252" s="6"/>
      <c r="F252" s="4"/>
    </row>
    <row r="253" ht="15.75" customHeight="1">
      <c r="B253" s="4"/>
      <c r="C253" s="4"/>
      <c r="D253" s="4"/>
      <c r="E253" s="6"/>
      <c r="F253" s="4"/>
    </row>
    <row r="254" ht="15.75" customHeight="1">
      <c r="B254" s="4"/>
      <c r="C254" s="4"/>
      <c r="D254" s="4"/>
      <c r="E254" s="6"/>
      <c r="F254" s="4"/>
    </row>
    <row r="255" ht="15.75" customHeight="1">
      <c r="B255" s="4"/>
      <c r="C255" s="4"/>
      <c r="D255" s="4"/>
      <c r="E255" s="6"/>
      <c r="F255" s="4"/>
    </row>
    <row r="256" ht="15.75" customHeight="1">
      <c r="B256" s="4"/>
      <c r="C256" s="4"/>
      <c r="D256" s="4"/>
      <c r="E256" s="6"/>
      <c r="F256" s="4"/>
    </row>
    <row r="257" ht="15.75" customHeight="1">
      <c r="B257" s="4"/>
      <c r="C257" s="4"/>
      <c r="D257" s="4"/>
      <c r="E257" s="6"/>
      <c r="F257" s="4"/>
    </row>
    <row r="258" ht="15.75" customHeight="1">
      <c r="B258" s="4"/>
      <c r="C258" s="4"/>
      <c r="D258" s="4"/>
      <c r="E258" s="6"/>
      <c r="F258" s="4"/>
    </row>
    <row r="259" ht="15.75" customHeight="1">
      <c r="B259" s="4"/>
      <c r="C259" s="4"/>
      <c r="D259" s="4"/>
      <c r="E259" s="6"/>
      <c r="F259" s="4"/>
    </row>
    <row r="260" ht="15.75" customHeight="1">
      <c r="B260" s="4"/>
      <c r="C260" s="4"/>
      <c r="D260" s="4"/>
      <c r="E260" s="6"/>
      <c r="F260" s="4"/>
    </row>
    <row r="261" ht="15.75" customHeight="1">
      <c r="B261" s="4"/>
      <c r="C261" s="4"/>
      <c r="D261" s="4"/>
      <c r="E261" s="6"/>
      <c r="F261" s="4"/>
    </row>
    <row r="262" ht="15.75" customHeight="1">
      <c r="B262" s="4"/>
      <c r="C262" s="4"/>
      <c r="D262" s="4"/>
      <c r="E262" s="6"/>
      <c r="F262" s="4"/>
    </row>
    <row r="263" ht="15.75" customHeight="1">
      <c r="B263" s="4"/>
      <c r="C263" s="4"/>
      <c r="D263" s="4"/>
      <c r="E263" s="6"/>
      <c r="F263" s="4"/>
    </row>
    <row r="264" ht="15.75" customHeight="1">
      <c r="B264" s="4"/>
      <c r="C264" s="4"/>
      <c r="D264" s="4"/>
      <c r="E264" s="6"/>
      <c r="F264" s="4"/>
    </row>
    <row r="265" ht="15.75" customHeight="1">
      <c r="B265" s="4"/>
      <c r="C265" s="4"/>
      <c r="D265" s="4"/>
      <c r="E265" s="6"/>
      <c r="F265" s="4"/>
    </row>
    <row r="266" ht="15.75" customHeight="1">
      <c r="B266" s="4"/>
      <c r="C266" s="4"/>
      <c r="D266" s="4"/>
      <c r="E266" s="6"/>
      <c r="F266" s="4"/>
    </row>
    <row r="267" ht="15.75" customHeight="1">
      <c r="B267" s="4"/>
      <c r="C267" s="4"/>
      <c r="D267" s="4"/>
      <c r="E267" s="6"/>
      <c r="F267" s="4"/>
    </row>
    <row r="268" ht="15.75" customHeight="1">
      <c r="B268" s="4"/>
      <c r="C268" s="4"/>
      <c r="D268" s="4"/>
      <c r="E268" s="6"/>
      <c r="F268" s="4"/>
    </row>
    <row r="269" ht="15.75" customHeight="1">
      <c r="B269" s="4"/>
      <c r="C269" s="4"/>
      <c r="D269" s="4"/>
      <c r="E269" s="6"/>
      <c r="F269" s="4"/>
    </row>
    <row r="270" ht="15.75" customHeight="1">
      <c r="B270" s="4"/>
      <c r="C270" s="4"/>
      <c r="D270" s="4"/>
      <c r="E270" s="6"/>
      <c r="F270" s="4"/>
    </row>
    <row r="271" ht="15.75" customHeight="1">
      <c r="B271" s="4"/>
      <c r="C271" s="4"/>
      <c r="D271" s="4"/>
      <c r="E271" s="6"/>
      <c r="F271" s="4"/>
    </row>
    <row r="272" ht="15.75" customHeight="1">
      <c r="B272" s="4"/>
      <c r="C272" s="4"/>
      <c r="D272" s="4"/>
      <c r="E272" s="6"/>
      <c r="F272" s="4"/>
    </row>
    <row r="273" ht="15.75" customHeight="1">
      <c r="B273" s="4"/>
      <c r="C273" s="4"/>
      <c r="D273" s="4"/>
      <c r="E273" s="6"/>
      <c r="F273" s="4"/>
    </row>
    <row r="274" ht="15.75" customHeight="1">
      <c r="B274" s="4"/>
      <c r="C274" s="4"/>
      <c r="D274" s="4"/>
      <c r="E274" s="6"/>
      <c r="F274" s="4"/>
    </row>
    <row r="275" ht="15.75" customHeight="1">
      <c r="B275" s="4"/>
      <c r="C275" s="4"/>
      <c r="D275" s="4"/>
      <c r="E275" s="6"/>
      <c r="F275" s="4"/>
    </row>
    <row r="276" ht="15.75" customHeight="1">
      <c r="B276" s="4"/>
      <c r="C276" s="4"/>
      <c r="D276" s="4"/>
      <c r="E276" s="6"/>
      <c r="F276" s="4"/>
    </row>
    <row r="277" ht="15.75" customHeight="1">
      <c r="B277" s="4"/>
      <c r="C277" s="4"/>
      <c r="D277" s="4"/>
      <c r="E277" s="6"/>
      <c r="F277" s="4"/>
    </row>
    <row r="278" ht="15.75" customHeight="1">
      <c r="B278" s="4"/>
      <c r="C278" s="4"/>
      <c r="D278" s="4"/>
      <c r="E278" s="6"/>
      <c r="F278" s="4"/>
    </row>
    <row r="279" ht="15.75" customHeight="1">
      <c r="B279" s="4"/>
      <c r="C279" s="4"/>
      <c r="D279" s="4"/>
      <c r="E279" s="6"/>
      <c r="F279" s="4"/>
    </row>
    <row r="280" ht="15.75" customHeight="1">
      <c r="B280" s="4"/>
      <c r="C280" s="4"/>
      <c r="D280" s="4"/>
      <c r="E280" s="6"/>
      <c r="F280" s="4"/>
    </row>
    <row r="281" ht="15.75" customHeight="1">
      <c r="B281" s="4"/>
      <c r="C281" s="4"/>
      <c r="D281" s="4"/>
      <c r="E281" s="6"/>
      <c r="F281" s="4"/>
    </row>
    <row r="282" ht="15.75" customHeight="1">
      <c r="B282" s="4"/>
      <c r="C282" s="4"/>
      <c r="D282" s="4"/>
      <c r="E282" s="6"/>
      <c r="F282" s="4"/>
    </row>
    <row r="283" ht="15.75" customHeight="1">
      <c r="B283" s="4"/>
      <c r="C283" s="4"/>
      <c r="D283" s="4"/>
      <c r="E283" s="6"/>
      <c r="F283" s="4"/>
    </row>
    <row r="284" ht="15.75" customHeight="1">
      <c r="B284" s="4"/>
      <c r="C284" s="4"/>
      <c r="D284" s="4"/>
      <c r="E284" s="6"/>
      <c r="F284" s="4"/>
    </row>
    <row r="285" ht="15.75" customHeight="1">
      <c r="B285" s="4"/>
      <c r="C285" s="4"/>
      <c r="D285" s="4"/>
      <c r="E285" s="6"/>
      <c r="F285" s="4"/>
    </row>
    <row r="286" ht="15.75" customHeight="1">
      <c r="B286" s="4"/>
      <c r="C286" s="4"/>
      <c r="D286" s="4"/>
      <c r="E286" s="6"/>
      <c r="F286" s="4"/>
    </row>
    <row r="287" ht="15.75" customHeight="1">
      <c r="B287" s="4"/>
      <c r="C287" s="4"/>
      <c r="D287" s="4"/>
      <c r="E287" s="6"/>
      <c r="F287" s="4"/>
    </row>
    <row r="288" ht="15.75" customHeight="1">
      <c r="B288" s="4"/>
      <c r="C288" s="4"/>
      <c r="D288" s="4"/>
      <c r="E288" s="6"/>
      <c r="F288" s="4"/>
    </row>
    <row r="289" ht="15.75" customHeight="1">
      <c r="B289" s="4"/>
      <c r="C289" s="4"/>
      <c r="D289" s="4"/>
      <c r="E289" s="6"/>
      <c r="F289" s="4"/>
    </row>
    <row r="290" ht="15.75" customHeight="1">
      <c r="B290" s="4"/>
      <c r="C290" s="4"/>
      <c r="D290" s="4"/>
      <c r="E290" s="6"/>
      <c r="F290" s="4"/>
    </row>
    <row r="291" ht="15.75" customHeight="1">
      <c r="B291" s="4"/>
      <c r="C291" s="4"/>
      <c r="D291" s="4"/>
      <c r="E291" s="6"/>
      <c r="F291" s="4"/>
    </row>
    <row r="292" ht="15.75" customHeight="1">
      <c r="B292" s="4"/>
      <c r="C292" s="4"/>
      <c r="D292" s="4"/>
      <c r="E292" s="6"/>
      <c r="F292" s="4"/>
    </row>
    <row r="293" ht="15.75" customHeight="1">
      <c r="B293" s="4"/>
      <c r="C293" s="4"/>
      <c r="D293" s="4"/>
      <c r="E293" s="6"/>
      <c r="F293" s="4"/>
    </row>
    <row r="294" ht="15.75" customHeight="1">
      <c r="B294" s="4"/>
      <c r="C294" s="4"/>
      <c r="D294" s="4"/>
      <c r="E294" s="6"/>
      <c r="F294" s="4"/>
    </row>
    <row r="295" ht="15.75" customHeight="1">
      <c r="B295" s="4"/>
      <c r="C295" s="4"/>
      <c r="D295" s="4"/>
      <c r="E295" s="6"/>
      <c r="F295" s="4"/>
    </row>
    <row r="296" ht="15.75" customHeight="1">
      <c r="B296" s="4"/>
      <c r="C296" s="4"/>
      <c r="D296" s="4"/>
      <c r="E296" s="6"/>
      <c r="F296" s="4"/>
    </row>
    <row r="297" ht="15.75" customHeight="1">
      <c r="B297" s="4"/>
      <c r="C297" s="4"/>
      <c r="D297" s="4"/>
      <c r="E297" s="6"/>
      <c r="F297" s="4"/>
    </row>
    <row r="298" ht="15.75" customHeight="1">
      <c r="B298" s="4"/>
      <c r="C298" s="4"/>
      <c r="D298" s="4"/>
      <c r="E298" s="6"/>
      <c r="F298" s="4"/>
    </row>
    <row r="299" ht="15.75" customHeight="1">
      <c r="B299" s="4"/>
      <c r="C299" s="4"/>
      <c r="D299" s="4"/>
      <c r="E299" s="6"/>
      <c r="F299" s="4"/>
    </row>
    <row r="300" ht="15.75" customHeight="1">
      <c r="B300" s="4"/>
      <c r="C300" s="4"/>
      <c r="D300" s="4"/>
      <c r="E300" s="6"/>
      <c r="F300" s="4"/>
    </row>
    <row r="301" ht="15.75" customHeight="1">
      <c r="B301" s="4"/>
      <c r="C301" s="4"/>
      <c r="D301" s="4"/>
      <c r="E301" s="6"/>
      <c r="F301" s="4"/>
    </row>
    <row r="302" ht="15.75" customHeight="1">
      <c r="B302" s="4"/>
      <c r="C302" s="4"/>
      <c r="D302" s="4"/>
      <c r="E302" s="6"/>
      <c r="F302" s="4"/>
    </row>
    <row r="303" ht="15.75" customHeight="1">
      <c r="B303" s="4"/>
      <c r="C303" s="4"/>
      <c r="D303" s="4"/>
      <c r="E303" s="6"/>
      <c r="F303" s="4"/>
    </row>
    <row r="304" ht="15.75" customHeight="1">
      <c r="B304" s="4"/>
      <c r="C304" s="4"/>
      <c r="D304" s="4"/>
      <c r="E304" s="6"/>
      <c r="F304" s="4"/>
    </row>
    <row r="305" ht="15.75" customHeight="1">
      <c r="B305" s="4"/>
      <c r="C305" s="4"/>
      <c r="D305" s="4"/>
      <c r="E305" s="6"/>
      <c r="F305" s="4"/>
    </row>
    <row r="306" ht="15.75" customHeight="1">
      <c r="B306" s="4"/>
      <c r="C306" s="4"/>
      <c r="D306" s="4"/>
      <c r="E306" s="6"/>
      <c r="F306" s="4"/>
    </row>
    <row r="307" ht="15.75" customHeight="1">
      <c r="B307" s="4"/>
      <c r="C307" s="4"/>
      <c r="D307" s="4"/>
      <c r="E307" s="6"/>
      <c r="F307" s="4"/>
    </row>
    <row r="308" ht="15.75" customHeight="1">
      <c r="B308" s="4"/>
      <c r="C308" s="4"/>
      <c r="D308" s="4"/>
      <c r="E308" s="6"/>
      <c r="F308" s="4"/>
    </row>
    <row r="309" ht="15.75" customHeight="1">
      <c r="B309" s="4"/>
      <c r="C309" s="4"/>
      <c r="D309" s="4"/>
      <c r="E309" s="6"/>
      <c r="F309" s="4"/>
    </row>
    <row r="310" ht="15.75" customHeight="1">
      <c r="B310" s="4"/>
      <c r="C310" s="4"/>
      <c r="D310" s="4"/>
      <c r="E310" s="6"/>
      <c r="F310" s="4"/>
    </row>
    <row r="311" ht="15.75" customHeight="1">
      <c r="B311" s="4"/>
      <c r="C311" s="4"/>
      <c r="D311" s="4"/>
      <c r="E311" s="6"/>
      <c r="F311" s="4"/>
    </row>
    <row r="312" ht="15.75" customHeight="1">
      <c r="B312" s="4"/>
      <c r="C312" s="4"/>
      <c r="D312" s="4"/>
      <c r="E312" s="6"/>
      <c r="F312" s="4"/>
    </row>
    <row r="313" ht="15.75" customHeight="1">
      <c r="B313" s="4"/>
      <c r="C313" s="4"/>
      <c r="D313" s="4"/>
      <c r="E313" s="6"/>
      <c r="F313" s="4"/>
    </row>
    <row r="314" ht="15.75" customHeight="1">
      <c r="B314" s="4"/>
      <c r="C314" s="4"/>
      <c r="D314" s="4"/>
      <c r="E314" s="6"/>
      <c r="F314" s="4"/>
    </row>
    <row r="315" ht="15.75" customHeight="1">
      <c r="B315" s="4"/>
      <c r="C315" s="4"/>
      <c r="D315" s="4"/>
      <c r="E315" s="6"/>
      <c r="F315" s="4"/>
    </row>
    <row r="316" ht="15.75" customHeight="1">
      <c r="B316" s="4"/>
      <c r="C316" s="4"/>
      <c r="D316" s="4"/>
      <c r="E316" s="6"/>
      <c r="F316" s="4"/>
    </row>
    <row r="317" ht="15.75" customHeight="1">
      <c r="B317" s="4"/>
      <c r="C317" s="4"/>
      <c r="D317" s="4"/>
      <c r="E317" s="6"/>
      <c r="F317" s="4"/>
    </row>
    <row r="318" ht="15.75" customHeight="1">
      <c r="B318" s="4"/>
      <c r="C318" s="4"/>
      <c r="D318" s="4"/>
      <c r="E318" s="6"/>
      <c r="F318" s="4"/>
    </row>
    <row r="319" ht="15.75" customHeight="1">
      <c r="B319" s="4"/>
      <c r="C319" s="4"/>
      <c r="D319" s="4"/>
      <c r="E319" s="6"/>
      <c r="F319" s="4"/>
    </row>
    <row r="320" ht="15.75" customHeight="1">
      <c r="B320" s="4"/>
      <c r="C320" s="4"/>
      <c r="D320" s="4"/>
      <c r="E320" s="6"/>
      <c r="F320" s="4"/>
    </row>
    <row r="321" ht="15.75" customHeight="1">
      <c r="B321" s="4"/>
      <c r="C321" s="4"/>
      <c r="D321" s="4"/>
      <c r="E321" s="6"/>
      <c r="F321" s="4"/>
    </row>
    <row r="322" ht="15.75" customHeight="1">
      <c r="B322" s="4"/>
      <c r="C322" s="4"/>
      <c r="D322" s="4"/>
      <c r="E322" s="6"/>
      <c r="F322" s="4"/>
    </row>
    <row r="323" ht="15.75" customHeight="1">
      <c r="B323" s="4"/>
      <c r="C323" s="4"/>
      <c r="D323" s="4"/>
      <c r="E323" s="6"/>
      <c r="F323" s="4"/>
    </row>
    <row r="324" ht="15.75" customHeight="1">
      <c r="B324" s="4"/>
      <c r="C324" s="4"/>
      <c r="D324" s="4"/>
      <c r="E324" s="6"/>
      <c r="F324" s="4"/>
    </row>
    <row r="325" ht="15.75" customHeight="1">
      <c r="B325" s="4"/>
      <c r="C325" s="4"/>
      <c r="D325" s="4"/>
      <c r="E325" s="6"/>
      <c r="F325" s="4"/>
    </row>
    <row r="326" ht="15.75" customHeight="1">
      <c r="B326" s="4"/>
      <c r="C326" s="4"/>
      <c r="D326" s="4"/>
      <c r="E326" s="6"/>
      <c r="F326" s="4"/>
    </row>
    <row r="327" ht="15.75" customHeight="1">
      <c r="B327" s="4"/>
      <c r="C327" s="4"/>
      <c r="D327" s="4"/>
      <c r="E327" s="6"/>
      <c r="F327" s="4"/>
    </row>
    <row r="328" ht="15.75" customHeight="1">
      <c r="B328" s="4"/>
      <c r="C328" s="4"/>
      <c r="D328" s="4"/>
      <c r="E328" s="6"/>
      <c r="F328" s="4"/>
    </row>
    <row r="329" ht="15.75" customHeight="1">
      <c r="B329" s="4"/>
      <c r="C329" s="4"/>
      <c r="D329" s="4"/>
      <c r="E329" s="6"/>
      <c r="F329" s="4"/>
    </row>
    <row r="330" ht="15.75" customHeight="1">
      <c r="B330" s="4"/>
      <c r="C330" s="4"/>
      <c r="D330" s="4"/>
      <c r="E330" s="6"/>
      <c r="F330" s="4"/>
    </row>
    <row r="331" ht="15.75" customHeight="1">
      <c r="B331" s="4"/>
      <c r="C331" s="4"/>
      <c r="D331" s="4"/>
      <c r="E331" s="6"/>
      <c r="F331" s="4"/>
    </row>
    <row r="332" ht="15.75" customHeight="1">
      <c r="B332" s="4"/>
      <c r="C332" s="4"/>
      <c r="D332" s="4"/>
      <c r="E332" s="6"/>
      <c r="F332" s="4"/>
    </row>
    <row r="333" ht="15.75" customHeight="1">
      <c r="B333" s="4"/>
      <c r="C333" s="4"/>
      <c r="D333" s="4"/>
      <c r="E333" s="6"/>
      <c r="F333" s="4"/>
    </row>
    <row r="334" ht="15.75" customHeight="1">
      <c r="B334" s="4"/>
      <c r="C334" s="4"/>
      <c r="D334" s="4"/>
      <c r="E334" s="6"/>
      <c r="F334" s="4"/>
    </row>
    <row r="335" ht="15.75" customHeight="1">
      <c r="B335" s="4"/>
      <c r="C335" s="4"/>
      <c r="D335" s="4"/>
      <c r="E335" s="6"/>
      <c r="F335" s="4"/>
    </row>
    <row r="336" ht="15.75" customHeight="1">
      <c r="B336" s="4"/>
      <c r="C336" s="4"/>
      <c r="D336" s="4"/>
      <c r="E336" s="6"/>
      <c r="F336" s="4"/>
    </row>
    <row r="337" ht="15.75" customHeight="1">
      <c r="B337" s="4"/>
      <c r="C337" s="4"/>
      <c r="D337" s="4"/>
      <c r="E337" s="6"/>
      <c r="F337" s="4"/>
    </row>
    <row r="338" ht="15.75" customHeight="1">
      <c r="B338" s="4"/>
      <c r="C338" s="4"/>
      <c r="D338" s="4"/>
      <c r="E338" s="6"/>
      <c r="F338" s="4"/>
    </row>
    <row r="339" ht="15.75" customHeight="1">
      <c r="B339" s="4"/>
      <c r="C339" s="4"/>
      <c r="D339" s="4"/>
      <c r="E339" s="6"/>
      <c r="F339" s="4"/>
    </row>
    <row r="340" ht="15.75" customHeight="1">
      <c r="B340" s="4"/>
      <c r="C340" s="4"/>
      <c r="D340" s="4"/>
      <c r="E340" s="6"/>
      <c r="F340" s="4"/>
    </row>
    <row r="341" ht="15.75" customHeight="1">
      <c r="B341" s="4"/>
      <c r="C341" s="4"/>
      <c r="D341" s="4"/>
      <c r="E341" s="6"/>
      <c r="F341" s="4"/>
    </row>
    <row r="342" ht="15.75" customHeight="1">
      <c r="B342" s="4"/>
      <c r="C342" s="4"/>
      <c r="D342" s="4"/>
      <c r="E342" s="6"/>
      <c r="F342" s="4"/>
    </row>
    <row r="343" ht="15.75" customHeight="1">
      <c r="B343" s="4"/>
      <c r="C343" s="4"/>
      <c r="D343" s="4"/>
      <c r="E343" s="6"/>
      <c r="F343" s="4"/>
    </row>
    <row r="344" ht="15.75" customHeight="1">
      <c r="B344" s="4"/>
      <c r="C344" s="4"/>
      <c r="D344" s="4"/>
      <c r="E344" s="6"/>
      <c r="F344" s="4"/>
    </row>
    <row r="345" ht="15.75" customHeight="1">
      <c r="B345" s="4"/>
      <c r="C345" s="4"/>
      <c r="D345" s="4"/>
      <c r="E345" s="6"/>
      <c r="F345" s="4"/>
    </row>
    <row r="346" ht="15.75" customHeight="1">
      <c r="B346" s="4"/>
      <c r="C346" s="4"/>
      <c r="D346" s="4"/>
      <c r="E346" s="6"/>
      <c r="F346" s="4"/>
    </row>
    <row r="347" ht="15.75" customHeight="1">
      <c r="B347" s="4"/>
      <c r="C347" s="4"/>
      <c r="D347" s="4"/>
      <c r="E347" s="6"/>
      <c r="F347" s="4"/>
    </row>
    <row r="348" ht="15.75" customHeight="1">
      <c r="B348" s="4"/>
      <c r="C348" s="4"/>
      <c r="D348" s="4"/>
      <c r="E348" s="6"/>
      <c r="F348" s="4"/>
    </row>
    <row r="349" ht="15.75" customHeight="1">
      <c r="B349" s="4"/>
      <c r="C349" s="4"/>
      <c r="D349" s="4"/>
      <c r="E349" s="6"/>
      <c r="F349" s="4"/>
    </row>
    <row r="350" ht="15.75" customHeight="1">
      <c r="B350" s="4"/>
      <c r="C350" s="4"/>
      <c r="D350" s="4"/>
      <c r="E350" s="6"/>
      <c r="F350" s="4"/>
    </row>
    <row r="351" ht="15.75" customHeight="1">
      <c r="B351" s="4"/>
      <c r="C351" s="4"/>
      <c r="D351" s="4"/>
      <c r="E351" s="6"/>
      <c r="F351" s="4"/>
    </row>
    <row r="352" ht="15.75" customHeight="1">
      <c r="B352" s="4"/>
      <c r="C352" s="4"/>
      <c r="D352" s="4"/>
      <c r="E352" s="6"/>
      <c r="F352" s="4"/>
    </row>
    <row r="353" ht="15.75" customHeight="1">
      <c r="B353" s="4"/>
      <c r="C353" s="4"/>
      <c r="D353" s="4"/>
      <c r="E353" s="6"/>
      <c r="F353" s="4"/>
    </row>
    <row r="354" ht="15.75" customHeight="1">
      <c r="B354" s="4"/>
      <c r="C354" s="4"/>
      <c r="D354" s="4"/>
      <c r="E354" s="6"/>
      <c r="F354" s="4"/>
    </row>
    <row r="355" ht="15.75" customHeight="1">
      <c r="B355" s="4"/>
      <c r="C355" s="4"/>
      <c r="D355" s="4"/>
      <c r="E355" s="6"/>
      <c r="F355" s="4"/>
    </row>
    <row r="356" ht="15.75" customHeight="1">
      <c r="B356" s="4"/>
      <c r="C356" s="4"/>
      <c r="D356" s="4"/>
      <c r="E356" s="6"/>
      <c r="F356" s="4"/>
    </row>
    <row r="357" ht="15.75" customHeight="1">
      <c r="B357" s="4"/>
      <c r="C357" s="4"/>
      <c r="D357" s="4"/>
      <c r="E357" s="6"/>
      <c r="F357" s="4"/>
    </row>
    <row r="358" ht="15.75" customHeight="1">
      <c r="B358" s="4"/>
      <c r="C358" s="4"/>
      <c r="D358" s="4"/>
      <c r="E358" s="6"/>
      <c r="F358" s="4"/>
    </row>
    <row r="359" ht="15.75" customHeight="1">
      <c r="B359" s="4"/>
      <c r="C359" s="4"/>
      <c r="D359" s="4"/>
      <c r="E359" s="6"/>
      <c r="F359" s="4"/>
    </row>
    <row r="360" ht="15.75" customHeight="1">
      <c r="B360" s="4"/>
      <c r="C360" s="4"/>
      <c r="D360" s="4"/>
      <c r="E360" s="6"/>
      <c r="F360" s="4"/>
    </row>
    <row r="361" ht="15.75" customHeight="1">
      <c r="B361" s="4"/>
      <c r="C361" s="4"/>
      <c r="D361" s="4"/>
      <c r="E361" s="6"/>
      <c r="F361" s="4"/>
    </row>
    <row r="362" ht="15.75" customHeight="1">
      <c r="B362" s="4"/>
      <c r="C362" s="4"/>
      <c r="D362" s="4"/>
      <c r="E362" s="6"/>
      <c r="F362" s="4"/>
    </row>
    <row r="363" ht="15.75" customHeight="1">
      <c r="B363" s="4"/>
      <c r="C363" s="4"/>
      <c r="D363" s="4"/>
      <c r="E363" s="6"/>
      <c r="F363" s="4"/>
    </row>
    <row r="364" ht="15.75" customHeight="1">
      <c r="B364" s="4"/>
      <c r="C364" s="4"/>
      <c r="D364" s="4"/>
      <c r="E364" s="6"/>
      <c r="F364" s="4"/>
    </row>
    <row r="365" ht="15.75" customHeight="1">
      <c r="B365" s="4"/>
      <c r="C365" s="4"/>
      <c r="D365" s="4"/>
      <c r="E365" s="6"/>
      <c r="F365" s="4"/>
    </row>
    <row r="366" ht="15.75" customHeight="1">
      <c r="B366" s="4"/>
      <c r="C366" s="4"/>
      <c r="D366" s="4"/>
      <c r="E366" s="6"/>
      <c r="F366" s="4"/>
    </row>
    <row r="367" ht="15.75" customHeight="1">
      <c r="B367" s="4"/>
      <c r="C367" s="4"/>
      <c r="D367" s="4"/>
      <c r="E367" s="6"/>
      <c r="F367" s="4"/>
    </row>
    <row r="368" ht="15.75" customHeight="1">
      <c r="B368" s="4"/>
      <c r="C368" s="4"/>
      <c r="D368" s="4"/>
      <c r="E368" s="6"/>
      <c r="F368" s="4"/>
    </row>
    <row r="369" ht="15.75" customHeight="1">
      <c r="B369" s="4"/>
      <c r="C369" s="4"/>
      <c r="D369" s="4"/>
      <c r="E369" s="6"/>
      <c r="F369" s="4"/>
    </row>
    <row r="370" ht="15.75" customHeight="1">
      <c r="B370" s="4"/>
      <c r="C370" s="4"/>
      <c r="D370" s="4"/>
      <c r="E370" s="6"/>
      <c r="F370" s="4"/>
    </row>
    <row r="371" ht="15.75" customHeight="1">
      <c r="B371" s="4"/>
      <c r="C371" s="4"/>
      <c r="D371" s="4"/>
      <c r="E371" s="6"/>
      <c r="F371" s="4"/>
    </row>
    <row r="372" ht="15.75" customHeight="1">
      <c r="B372" s="4"/>
      <c r="C372" s="4"/>
      <c r="D372" s="4"/>
      <c r="E372" s="6"/>
      <c r="F372" s="4"/>
    </row>
    <row r="373" ht="15.75" customHeight="1">
      <c r="B373" s="4"/>
      <c r="C373" s="4"/>
      <c r="D373" s="4"/>
      <c r="E373" s="6"/>
      <c r="F373" s="4"/>
    </row>
    <row r="374" ht="15.75" customHeight="1">
      <c r="B374" s="4"/>
      <c r="C374" s="4"/>
      <c r="D374" s="4"/>
      <c r="E374" s="6"/>
      <c r="F374" s="4"/>
    </row>
    <row r="375" ht="15.75" customHeight="1">
      <c r="B375" s="4"/>
      <c r="C375" s="4"/>
      <c r="D375" s="4"/>
      <c r="E375" s="6"/>
      <c r="F375" s="4"/>
    </row>
    <row r="376" ht="15.75" customHeight="1">
      <c r="B376" s="4"/>
      <c r="C376" s="4"/>
      <c r="D376" s="4"/>
      <c r="E376" s="6"/>
      <c r="F376" s="4"/>
    </row>
    <row r="377" ht="15.75" customHeight="1">
      <c r="B377" s="4"/>
      <c r="C377" s="4"/>
      <c r="D377" s="4"/>
      <c r="E377" s="6"/>
      <c r="F377" s="4"/>
    </row>
    <row r="378" ht="15.75" customHeight="1">
      <c r="B378" s="4"/>
      <c r="C378" s="4"/>
      <c r="D378" s="4"/>
      <c r="E378" s="6"/>
      <c r="F378" s="4"/>
    </row>
    <row r="379" ht="15.75" customHeight="1">
      <c r="B379" s="4"/>
      <c r="C379" s="4"/>
      <c r="D379" s="4"/>
      <c r="E379" s="6"/>
      <c r="F379" s="4"/>
    </row>
    <row r="380" ht="15.75" customHeight="1">
      <c r="B380" s="4"/>
      <c r="C380" s="4"/>
      <c r="D380" s="4"/>
      <c r="E380" s="6"/>
      <c r="F380" s="4"/>
    </row>
    <row r="381" ht="15.75" customHeight="1">
      <c r="B381" s="4"/>
      <c r="C381" s="4"/>
      <c r="D381" s="4"/>
      <c r="E381" s="6"/>
      <c r="F381" s="4"/>
    </row>
    <row r="382" ht="15.75" customHeight="1">
      <c r="B382" s="4"/>
      <c r="C382" s="4"/>
      <c r="D382" s="4"/>
      <c r="E382" s="6"/>
      <c r="F382" s="4"/>
    </row>
    <row r="383" ht="15.75" customHeight="1">
      <c r="B383" s="4"/>
      <c r="C383" s="4"/>
      <c r="D383" s="4"/>
      <c r="E383" s="6"/>
      <c r="F383" s="4"/>
    </row>
    <row r="384" ht="15.75" customHeight="1">
      <c r="B384" s="4"/>
      <c r="C384" s="4"/>
      <c r="D384" s="4"/>
      <c r="E384" s="6"/>
      <c r="F384" s="4"/>
    </row>
    <row r="385" ht="15.75" customHeight="1">
      <c r="B385" s="4"/>
      <c r="C385" s="4"/>
      <c r="D385" s="4"/>
      <c r="E385" s="6"/>
      <c r="F385" s="4"/>
    </row>
    <row r="386" ht="15.75" customHeight="1">
      <c r="B386" s="4"/>
      <c r="C386" s="4"/>
      <c r="D386" s="4"/>
      <c r="E386" s="6"/>
      <c r="F386" s="4"/>
    </row>
    <row r="387" ht="15.75" customHeight="1">
      <c r="B387" s="4"/>
      <c r="C387" s="4"/>
      <c r="D387" s="4"/>
      <c r="E387" s="6"/>
      <c r="F387" s="4"/>
    </row>
    <row r="388" ht="15.75" customHeight="1">
      <c r="B388" s="4"/>
      <c r="C388" s="4"/>
      <c r="D388" s="4"/>
      <c r="E388" s="6"/>
      <c r="F388" s="4"/>
    </row>
    <row r="389" ht="15.75" customHeight="1">
      <c r="B389" s="4"/>
      <c r="C389" s="4"/>
      <c r="D389" s="4"/>
      <c r="E389" s="6"/>
      <c r="F389" s="4"/>
    </row>
    <row r="390" ht="15.75" customHeight="1">
      <c r="B390" s="4"/>
      <c r="C390" s="4"/>
      <c r="D390" s="4"/>
      <c r="E390" s="6"/>
      <c r="F390" s="4"/>
    </row>
    <row r="391" ht="15.75" customHeight="1">
      <c r="B391" s="4"/>
      <c r="C391" s="4"/>
      <c r="D391" s="4"/>
      <c r="E391" s="6"/>
      <c r="F391" s="4"/>
    </row>
    <row r="392" ht="15.75" customHeight="1">
      <c r="B392" s="4"/>
      <c r="C392" s="4"/>
      <c r="D392" s="4"/>
      <c r="E392" s="6"/>
      <c r="F392" s="4"/>
    </row>
    <row r="393" ht="15.75" customHeight="1">
      <c r="B393" s="4"/>
      <c r="C393" s="4"/>
      <c r="D393" s="4"/>
      <c r="E393" s="6"/>
      <c r="F393" s="4"/>
    </row>
    <row r="394" ht="15.75" customHeight="1">
      <c r="B394" s="4"/>
      <c r="C394" s="4"/>
      <c r="D394" s="4"/>
      <c r="E394" s="6"/>
      <c r="F394" s="4"/>
    </row>
    <row r="395" ht="15.75" customHeight="1">
      <c r="B395" s="4"/>
      <c r="C395" s="4"/>
      <c r="D395" s="4"/>
      <c r="E395" s="6"/>
      <c r="F395" s="4"/>
    </row>
    <row r="396" ht="15.75" customHeight="1">
      <c r="B396" s="4"/>
      <c r="C396" s="4"/>
      <c r="D396" s="4"/>
      <c r="E396" s="6"/>
      <c r="F396" s="4"/>
    </row>
    <row r="397" ht="15.75" customHeight="1">
      <c r="B397" s="4"/>
      <c r="C397" s="4"/>
      <c r="D397" s="4"/>
      <c r="E397" s="6"/>
      <c r="F397" s="4"/>
    </row>
    <row r="398" ht="15.75" customHeight="1">
      <c r="B398" s="4"/>
      <c r="C398" s="4"/>
      <c r="D398" s="4"/>
      <c r="E398" s="6"/>
      <c r="F398" s="4"/>
    </row>
    <row r="399" ht="15.75" customHeight="1">
      <c r="B399" s="4"/>
      <c r="C399" s="4"/>
      <c r="D399" s="4"/>
      <c r="E399" s="6"/>
      <c r="F399" s="4"/>
    </row>
    <row r="400" ht="15.75" customHeight="1">
      <c r="B400" s="4"/>
      <c r="C400" s="4"/>
      <c r="D400" s="4"/>
      <c r="E400" s="6"/>
      <c r="F400" s="4"/>
    </row>
    <row r="401" ht="15.75" customHeight="1">
      <c r="B401" s="4"/>
      <c r="C401" s="4"/>
      <c r="D401" s="4"/>
      <c r="E401" s="6"/>
      <c r="F401" s="4"/>
    </row>
    <row r="402" ht="15.75" customHeight="1">
      <c r="B402" s="4"/>
      <c r="C402" s="4"/>
      <c r="D402" s="4"/>
      <c r="E402" s="6"/>
      <c r="F402" s="4"/>
    </row>
    <row r="403" ht="15.75" customHeight="1">
      <c r="B403" s="4"/>
      <c r="C403" s="4"/>
      <c r="D403" s="4"/>
      <c r="E403" s="6"/>
      <c r="F403" s="4"/>
    </row>
    <row r="404" ht="15.75" customHeight="1">
      <c r="B404" s="4"/>
      <c r="C404" s="4"/>
      <c r="D404" s="4"/>
      <c r="E404" s="6"/>
      <c r="F404" s="4"/>
    </row>
    <row r="405" ht="15.75" customHeight="1">
      <c r="B405" s="4"/>
      <c r="C405" s="4"/>
      <c r="D405" s="4"/>
      <c r="E405" s="6"/>
      <c r="F405" s="4"/>
    </row>
    <row r="406" ht="15.75" customHeight="1">
      <c r="B406" s="4"/>
      <c r="C406" s="4"/>
      <c r="D406" s="4"/>
      <c r="E406" s="6"/>
      <c r="F406" s="4"/>
    </row>
    <row r="407" ht="15.75" customHeight="1">
      <c r="B407" s="4"/>
      <c r="C407" s="4"/>
      <c r="D407" s="4"/>
      <c r="E407" s="6"/>
      <c r="F407" s="4"/>
    </row>
    <row r="408" ht="15.75" customHeight="1">
      <c r="B408" s="4"/>
      <c r="C408" s="4"/>
      <c r="D408" s="4"/>
      <c r="E408" s="6"/>
      <c r="F408" s="4"/>
    </row>
    <row r="409" ht="15.75" customHeight="1">
      <c r="B409" s="4"/>
      <c r="C409" s="4"/>
      <c r="D409" s="4"/>
      <c r="E409" s="6"/>
      <c r="F409" s="4"/>
    </row>
    <row r="410" ht="15.75" customHeight="1">
      <c r="B410" s="4"/>
      <c r="C410" s="4"/>
      <c r="D410" s="4"/>
      <c r="E410" s="6"/>
      <c r="F410" s="4"/>
    </row>
    <row r="411" ht="15.75" customHeight="1">
      <c r="B411" s="4"/>
      <c r="C411" s="4"/>
      <c r="D411" s="4"/>
      <c r="E411" s="6"/>
      <c r="F411" s="4"/>
    </row>
    <row r="412" ht="15.75" customHeight="1">
      <c r="B412" s="4"/>
      <c r="C412" s="4"/>
      <c r="D412" s="4"/>
      <c r="E412" s="6"/>
      <c r="F412" s="4"/>
    </row>
    <row r="413" ht="15.75" customHeight="1">
      <c r="B413" s="4"/>
      <c r="C413" s="4"/>
      <c r="D413" s="4"/>
      <c r="E413" s="6"/>
      <c r="F413" s="4"/>
    </row>
    <row r="414" ht="15.75" customHeight="1">
      <c r="B414" s="4"/>
      <c r="C414" s="4"/>
      <c r="D414" s="4"/>
      <c r="E414" s="6"/>
      <c r="F414" s="4"/>
    </row>
    <row r="415" ht="15.75" customHeight="1">
      <c r="B415" s="4"/>
      <c r="C415" s="4"/>
      <c r="D415" s="4"/>
      <c r="E415" s="6"/>
      <c r="F415" s="4"/>
    </row>
    <row r="416" ht="15.75" customHeight="1">
      <c r="B416" s="4"/>
      <c r="C416" s="4"/>
      <c r="D416" s="4"/>
      <c r="E416" s="6"/>
      <c r="F416" s="4"/>
    </row>
    <row r="417" ht="15.75" customHeight="1">
      <c r="B417" s="4"/>
      <c r="C417" s="4"/>
      <c r="D417" s="4"/>
      <c r="E417" s="6"/>
      <c r="F417" s="4"/>
    </row>
    <row r="418" ht="15.75" customHeight="1">
      <c r="B418" s="4"/>
      <c r="C418" s="4"/>
      <c r="D418" s="4"/>
      <c r="E418" s="6"/>
      <c r="F418" s="4"/>
    </row>
    <row r="419" ht="15.75" customHeight="1">
      <c r="B419" s="4"/>
      <c r="C419" s="4"/>
      <c r="D419" s="4"/>
      <c r="E419" s="6"/>
      <c r="F419" s="4"/>
    </row>
    <row r="420" ht="15.75" customHeight="1">
      <c r="B420" s="4"/>
      <c r="C420" s="4"/>
      <c r="D420" s="4"/>
      <c r="E420" s="6"/>
      <c r="F420" s="4"/>
    </row>
    <row r="421" ht="15.75" customHeight="1">
      <c r="B421" s="4"/>
      <c r="C421" s="4"/>
      <c r="D421" s="4"/>
      <c r="E421" s="6"/>
      <c r="F421" s="4"/>
    </row>
    <row r="422" ht="15.75" customHeight="1">
      <c r="B422" s="4"/>
      <c r="C422" s="4"/>
      <c r="D422" s="4"/>
      <c r="E422" s="6"/>
      <c r="F422" s="4"/>
    </row>
    <row r="423" ht="15.75" customHeight="1">
      <c r="B423" s="4"/>
      <c r="C423" s="4"/>
      <c r="D423" s="4"/>
      <c r="E423" s="6"/>
      <c r="F423" s="4"/>
    </row>
    <row r="424" ht="15.75" customHeight="1">
      <c r="B424" s="4"/>
      <c r="C424" s="4"/>
      <c r="D424" s="4"/>
      <c r="E424" s="6"/>
      <c r="F424" s="4"/>
    </row>
    <row r="425" ht="15.75" customHeight="1">
      <c r="B425" s="4"/>
      <c r="C425" s="4"/>
      <c r="D425" s="4"/>
      <c r="E425" s="6"/>
      <c r="F425" s="4"/>
    </row>
    <row r="426" ht="15.75" customHeight="1">
      <c r="B426" s="4"/>
      <c r="C426" s="4"/>
      <c r="D426" s="4"/>
      <c r="E426" s="6"/>
      <c r="F426" s="4"/>
    </row>
    <row r="427" ht="15.75" customHeight="1">
      <c r="B427" s="4"/>
      <c r="C427" s="4"/>
      <c r="D427" s="4"/>
      <c r="E427" s="6"/>
      <c r="F427" s="4"/>
    </row>
    <row r="428" ht="15.75" customHeight="1">
      <c r="B428" s="4"/>
      <c r="C428" s="4"/>
      <c r="D428" s="4"/>
      <c r="E428" s="6"/>
      <c r="F428" s="4"/>
    </row>
    <row r="429" ht="15.75" customHeight="1">
      <c r="B429" s="4"/>
      <c r="C429" s="4"/>
      <c r="D429" s="4"/>
      <c r="E429" s="6"/>
      <c r="F429" s="4"/>
    </row>
    <row r="430" ht="15.75" customHeight="1">
      <c r="B430" s="4"/>
      <c r="C430" s="4"/>
      <c r="D430" s="4"/>
      <c r="E430" s="6"/>
      <c r="F430" s="4"/>
    </row>
    <row r="431" ht="15.75" customHeight="1">
      <c r="B431" s="4"/>
      <c r="C431" s="4"/>
      <c r="D431" s="4"/>
      <c r="E431" s="6"/>
      <c r="F431" s="4"/>
    </row>
    <row r="432" ht="15.75" customHeight="1">
      <c r="B432" s="4"/>
      <c r="C432" s="4"/>
      <c r="D432" s="4"/>
      <c r="E432" s="6"/>
      <c r="F432" s="4"/>
    </row>
    <row r="433" ht="15.75" customHeight="1">
      <c r="B433" s="4"/>
      <c r="C433" s="4"/>
      <c r="D433" s="4"/>
      <c r="E433" s="6"/>
      <c r="F433" s="4"/>
    </row>
    <row r="434" ht="15.75" customHeight="1">
      <c r="B434" s="4"/>
      <c r="C434" s="4"/>
      <c r="D434" s="4"/>
      <c r="E434" s="6"/>
      <c r="F434" s="4"/>
    </row>
    <row r="435" ht="15.75" customHeight="1">
      <c r="B435" s="4"/>
      <c r="C435" s="4"/>
      <c r="D435" s="4"/>
      <c r="E435" s="6"/>
      <c r="F435" s="4"/>
    </row>
    <row r="436" ht="15.75" customHeight="1">
      <c r="B436" s="4"/>
      <c r="C436" s="4"/>
      <c r="D436" s="4"/>
      <c r="E436" s="6"/>
      <c r="F436" s="4"/>
    </row>
    <row r="437" ht="15.75" customHeight="1">
      <c r="B437" s="4"/>
      <c r="C437" s="4"/>
      <c r="D437" s="4"/>
      <c r="E437" s="6"/>
      <c r="F437" s="4"/>
    </row>
    <row r="438" ht="15.75" customHeight="1">
      <c r="B438" s="4"/>
      <c r="C438" s="4"/>
      <c r="D438" s="4"/>
      <c r="E438" s="6"/>
      <c r="F438" s="4"/>
    </row>
    <row r="439" ht="15.75" customHeight="1">
      <c r="B439" s="4"/>
      <c r="C439" s="4"/>
      <c r="D439" s="4"/>
      <c r="E439" s="6"/>
      <c r="F439" s="4"/>
    </row>
    <row r="440" ht="15.75" customHeight="1">
      <c r="B440" s="4"/>
      <c r="C440" s="4"/>
      <c r="D440" s="4"/>
      <c r="E440" s="6"/>
      <c r="F440" s="4"/>
    </row>
    <row r="441" ht="15.75" customHeight="1">
      <c r="B441" s="4"/>
      <c r="C441" s="4"/>
      <c r="D441" s="4"/>
      <c r="E441" s="6"/>
      <c r="F441" s="4"/>
    </row>
    <row r="442" ht="15.75" customHeight="1">
      <c r="B442" s="4"/>
      <c r="C442" s="4"/>
      <c r="D442" s="4"/>
      <c r="E442" s="6"/>
      <c r="F442" s="4"/>
    </row>
    <row r="443" ht="15.75" customHeight="1">
      <c r="B443" s="4"/>
      <c r="C443" s="4"/>
      <c r="D443" s="4"/>
      <c r="E443" s="6"/>
      <c r="F443" s="4"/>
    </row>
    <row r="444" ht="15.75" customHeight="1">
      <c r="B444" s="4"/>
      <c r="C444" s="4"/>
      <c r="D444" s="4"/>
      <c r="E444" s="6"/>
      <c r="F444" s="4"/>
    </row>
    <row r="445" ht="15.75" customHeight="1">
      <c r="B445" s="4"/>
      <c r="C445" s="4"/>
      <c r="D445" s="4"/>
      <c r="E445" s="6"/>
      <c r="F445" s="4"/>
    </row>
    <row r="446" ht="15.75" customHeight="1">
      <c r="B446" s="4"/>
      <c r="C446" s="4"/>
      <c r="D446" s="4"/>
      <c r="E446" s="6"/>
      <c r="F446" s="4"/>
    </row>
    <row r="447" ht="15.75" customHeight="1">
      <c r="B447" s="4"/>
      <c r="C447" s="4"/>
      <c r="D447" s="4"/>
      <c r="E447" s="6"/>
      <c r="F447" s="4"/>
    </row>
    <row r="448" ht="15.75" customHeight="1">
      <c r="B448" s="4"/>
      <c r="C448" s="4"/>
      <c r="D448" s="4"/>
      <c r="E448" s="6"/>
      <c r="F448" s="4"/>
    </row>
    <row r="449" ht="15.75" customHeight="1">
      <c r="B449" s="4"/>
      <c r="C449" s="4"/>
      <c r="D449" s="4"/>
      <c r="E449" s="6"/>
      <c r="F449" s="4"/>
    </row>
    <row r="450" ht="15.75" customHeight="1">
      <c r="B450" s="4"/>
      <c r="C450" s="4"/>
      <c r="D450" s="4"/>
      <c r="E450" s="6"/>
      <c r="F450" s="4"/>
    </row>
    <row r="451" ht="15.75" customHeight="1">
      <c r="B451" s="4"/>
      <c r="C451" s="4"/>
      <c r="D451" s="4"/>
      <c r="E451" s="6"/>
      <c r="F451" s="4"/>
    </row>
    <row r="452" ht="15.75" customHeight="1">
      <c r="B452" s="4"/>
      <c r="C452" s="4"/>
      <c r="D452" s="4"/>
      <c r="E452" s="6"/>
      <c r="F452" s="4"/>
    </row>
    <row r="453" ht="15.75" customHeight="1">
      <c r="B453" s="4"/>
      <c r="C453" s="4"/>
      <c r="D453" s="4"/>
      <c r="E453" s="6"/>
      <c r="F453" s="4"/>
    </row>
    <row r="454" ht="15.75" customHeight="1">
      <c r="B454" s="4"/>
      <c r="C454" s="4"/>
      <c r="D454" s="4"/>
      <c r="E454" s="6"/>
      <c r="F454" s="4"/>
    </row>
    <row r="455" ht="15.75" customHeight="1">
      <c r="B455" s="4"/>
      <c r="C455" s="4"/>
      <c r="D455" s="4"/>
      <c r="E455" s="6"/>
      <c r="F455" s="4"/>
    </row>
    <row r="456" ht="15.75" customHeight="1">
      <c r="B456" s="4"/>
      <c r="C456" s="4"/>
      <c r="D456" s="4"/>
      <c r="E456" s="6"/>
      <c r="F456" s="4"/>
    </row>
    <row r="457" ht="15.75" customHeight="1">
      <c r="B457" s="4"/>
      <c r="C457" s="4"/>
      <c r="D457" s="4"/>
      <c r="E457" s="6"/>
      <c r="F457" s="4"/>
    </row>
    <row r="458" ht="15.75" customHeight="1">
      <c r="B458" s="4"/>
      <c r="C458" s="4"/>
      <c r="D458" s="4"/>
      <c r="E458" s="6"/>
      <c r="F458" s="4"/>
    </row>
    <row r="459" ht="15.75" customHeight="1">
      <c r="B459" s="4"/>
      <c r="C459" s="4"/>
      <c r="D459" s="4"/>
      <c r="E459" s="6"/>
      <c r="F459" s="4"/>
    </row>
    <row r="460" ht="15.75" customHeight="1">
      <c r="B460" s="4"/>
      <c r="C460" s="4"/>
      <c r="D460" s="4"/>
      <c r="E460" s="6"/>
      <c r="F460" s="4"/>
    </row>
    <row r="461" ht="15.75" customHeight="1">
      <c r="B461" s="4"/>
      <c r="C461" s="4"/>
      <c r="D461" s="4"/>
      <c r="E461" s="6"/>
      <c r="F461" s="4"/>
    </row>
    <row r="462" ht="15.75" customHeight="1">
      <c r="B462" s="4"/>
      <c r="C462" s="4"/>
      <c r="D462" s="4"/>
      <c r="E462" s="6"/>
      <c r="F462" s="4"/>
    </row>
    <row r="463" ht="15.75" customHeight="1">
      <c r="B463" s="4"/>
      <c r="C463" s="4"/>
      <c r="D463" s="4"/>
      <c r="E463" s="6"/>
      <c r="F463" s="4"/>
    </row>
    <row r="464" ht="15.75" customHeight="1">
      <c r="B464" s="4"/>
      <c r="C464" s="4"/>
      <c r="D464" s="4"/>
      <c r="E464" s="6"/>
      <c r="F464" s="4"/>
    </row>
    <row r="465" ht="15.75" customHeight="1">
      <c r="B465" s="4"/>
      <c r="C465" s="4"/>
      <c r="D465" s="4"/>
      <c r="E465" s="6"/>
      <c r="F465" s="4"/>
    </row>
    <row r="466" ht="15.75" customHeight="1">
      <c r="B466" s="4"/>
      <c r="C466" s="4"/>
      <c r="D466" s="4"/>
      <c r="E466" s="6"/>
      <c r="F466" s="4"/>
    </row>
    <row r="467" ht="15.75" customHeight="1">
      <c r="B467" s="4"/>
      <c r="C467" s="4"/>
      <c r="D467" s="4"/>
      <c r="E467" s="6"/>
      <c r="F467" s="4"/>
    </row>
    <row r="468" ht="15.75" customHeight="1">
      <c r="B468" s="4"/>
      <c r="C468" s="4"/>
      <c r="D468" s="4"/>
      <c r="E468" s="6"/>
      <c r="F468" s="4"/>
    </row>
    <row r="469" ht="15.75" customHeight="1">
      <c r="B469" s="4"/>
      <c r="C469" s="4"/>
      <c r="D469" s="4"/>
      <c r="E469" s="6"/>
      <c r="F469" s="4"/>
    </row>
    <row r="470" ht="15.75" customHeight="1">
      <c r="B470" s="4"/>
      <c r="C470" s="4"/>
      <c r="D470" s="4"/>
      <c r="E470" s="6"/>
      <c r="F470" s="4"/>
    </row>
    <row r="471" ht="15.75" customHeight="1">
      <c r="B471" s="4"/>
      <c r="C471" s="4"/>
      <c r="D471" s="4"/>
      <c r="E471" s="6"/>
      <c r="F471" s="4"/>
    </row>
    <row r="472" ht="15.75" customHeight="1">
      <c r="B472" s="4"/>
      <c r="C472" s="4"/>
      <c r="D472" s="4"/>
      <c r="E472" s="6"/>
      <c r="F472" s="4"/>
    </row>
    <row r="473" ht="15.75" customHeight="1">
      <c r="B473" s="4"/>
      <c r="C473" s="4"/>
      <c r="D473" s="4"/>
      <c r="E473" s="6"/>
      <c r="F473" s="4"/>
    </row>
    <row r="474" ht="15.75" customHeight="1">
      <c r="B474" s="4"/>
      <c r="C474" s="4"/>
      <c r="D474" s="4"/>
      <c r="E474" s="6"/>
      <c r="F474" s="4"/>
    </row>
    <row r="475" ht="15.75" customHeight="1">
      <c r="B475" s="4"/>
      <c r="C475" s="4"/>
      <c r="D475" s="4"/>
      <c r="E475" s="6"/>
      <c r="F475" s="4"/>
    </row>
    <row r="476" ht="15.75" customHeight="1">
      <c r="B476" s="4"/>
      <c r="C476" s="4"/>
      <c r="D476" s="4"/>
      <c r="E476" s="6"/>
      <c r="F476" s="4"/>
    </row>
    <row r="477" ht="15.75" customHeight="1">
      <c r="B477" s="4"/>
      <c r="C477" s="4"/>
      <c r="D477" s="4"/>
      <c r="E477" s="6"/>
      <c r="F477" s="4"/>
    </row>
    <row r="478" ht="15.75" customHeight="1">
      <c r="B478" s="4"/>
      <c r="C478" s="4"/>
      <c r="D478" s="4"/>
      <c r="E478" s="6"/>
      <c r="F478" s="4"/>
    </row>
    <row r="479" ht="15.75" customHeight="1">
      <c r="B479" s="4"/>
      <c r="C479" s="4"/>
      <c r="D479" s="4"/>
      <c r="E479" s="6"/>
      <c r="F479" s="4"/>
    </row>
    <row r="480" ht="15.75" customHeight="1">
      <c r="B480" s="4"/>
      <c r="C480" s="4"/>
      <c r="D480" s="4"/>
      <c r="E480" s="6"/>
      <c r="F480" s="4"/>
    </row>
    <row r="481" ht="15.75" customHeight="1">
      <c r="B481" s="4"/>
      <c r="C481" s="4"/>
      <c r="D481" s="4"/>
      <c r="E481" s="6"/>
      <c r="F481" s="4"/>
    </row>
    <row r="482" ht="15.75" customHeight="1">
      <c r="B482" s="4"/>
      <c r="C482" s="4"/>
      <c r="D482" s="4"/>
      <c r="E482" s="6"/>
      <c r="F482" s="4"/>
    </row>
    <row r="483" ht="15.75" customHeight="1">
      <c r="B483" s="4"/>
      <c r="C483" s="4"/>
      <c r="D483" s="4"/>
      <c r="E483" s="6"/>
      <c r="F483" s="4"/>
    </row>
    <row r="484" ht="15.75" customHeight="1">
      <c r="B484" s="4"/>
      <c r="C484" s="4"/>
      <c r="D484" s="4"/>
      <c r="E484" s="6"/>
      <c r="F484" s="4"/>
    </row>
    <row r="485" ht="15.75" customHeight="1">
      <c r="B485" s="4"/>
      <c r="C485" s="4"/>
      <c r="D485" s="4"/>
      <c r="E485" s="6"/>
      <c r="F485" s="4"/>
    </row>
    <row r="486" ht="15.75" customHeight="1">
      <c r="B486" s="4"/>
      <c r="C486" s="4"/>
      <c r="D486" s="4"/>
      <c r="E486" s="6"/>
      <c r="F486" s="4"/>
    </row>
    <row r="487" ht="15.75" customHeight="1">
      <c r="B487" s="4"/>
      <c r="C487" s="4"/>
      <c r="D487" s="4"/>
      <c r="E487" s="6"/>
      <c r="F487" s="4"/>
    </row>
    <row r="488" ht="15.75" customHeight="1">
      <c r="B488" s="4"/>
      <c r="C488" s="4"/>
      <c r="D488" s="4"/>
      <c r="E488" s="6"/>
      <c r="F488" s="4"/>
    </row>
    <row r="489" ht="15.75" customHeight="1">
      <c r="B489" s="4"/>
      <c r="C489" s="4"/>
      <c r="D489" s="4"/>
      <c r="E489" s="6"/>
      <c r="F489" s="4"/>
    </row>
    <row r="490" ht="15.75" customHeight="1">
      <c r="B490" s="4"/>
      <c r="C490" s="4"/>
      <c r="D490" s="4"/>
      <c r="E490" s="6"/>
      <c r="F490" s="4"/>
    </row>
    <row r="491" ht="15.75" customHeight="1">
      <c r="B491" s="4"/>
      <c r="C491" s="4"/>
      <c r="D491" s="4"/>
      <c r="E491" s="6"/>
      <c r="F491" s="4"/>
    </row>
    <row r="492" ht="15.75" customHeight="1">
      <c r="B492" s="4"/>
      <c r="C492" s="4"/>
      <c r="D492" s="4"/>
      <c r="E492" s="6"/>
      <c r="F492" s="4"/>
    </row>
    <row r="493" ht="15.75" customHeight="1">
      <c r="B493" s="4"/>
      <c r="C493" s="4"/>
      <c r="D493" s="4"/>
      <c r="E493" s="6"/>
      <c r="F493" s="4"/>
    </row>
    <row r="494" ht="15.75" customHeight="1">
      <c r="B494" s="4"/>
      <c r="C494" s="4"/>
      <c r="D494" s="4"/>
      <c r="E494" s="6"/>
      <c r="F494" s="4"/>
    </row>
    <row r="495" ht="15.75" customHeight="1">
      <c r="B495" s="4"/>
      <c r="C495" s="4"/>
      <c r="D495" s="4"/>
      <c r="E495" s="6"/>
      <c r="F495" s="4"/>
    </row>
    <row r="496" ht="15.75" customHeight="1">
      <c r="B496" s="4"/>
      <c r="C496" s="4"/>
      <c r="D496" s="4"/>
      <c r="E496" s="6"/>
      <c r="F496" s="4"/>
    </row>
    <row r="497" ht="15.75" customHeight="1">
      <c r="B497" s="4"/>
      <c r="C497" s="4"/>
      <c r="D497" s="4"/>
      <c r="E497" s="6"/>
      <c r="F497" s="4"/>
    </row>
    <row r="498" ht="15.75" customHeight="1">
      <c r="B498" s="4"/>
      <c r="C498" s="4"/>
      <c r="D498" s="4"/>
      <c r="E498" s="6"/>
      <c r="F498" s="4"/>
    </row>
    <row r="499" ht="15.75" customHeight="1">
      <c r="B499" s="4"/>
      <c r="C499" s="4"/>
      <c r="D499" s="4"/>
      <c r="E499" s="6"/>
      <c r="F499" s="4"/>
    </row>
    <row r="500" ht="15.75" customHeight="1">
      <c r="B500" s="4"/>
      <c r="C500" s="4"/>
      <c r="D500" s="4"/>
      <c r="E500" s="6"/>
      <c r="F500" s="4"/>
    </row>
    <row r="501" ht="15.75" customHeight="1">
      <c r="B501" s="4"/>
      <c r="C501" s="4"/>
      <c r="D501" s="4"/>
      <c r="E501" s="6"/>
      <c r="F501" s="4"/>
    </row>
    <row r="502" ht="15.75" customHeight="1">
      <c r="B502" s="4"/>
      <c r="C502" s="4"/>
      <c r="D502" s="4"/>
      <c r="E502" s="6"/>
      <c r="F502" s="4"/>
    </row>
    <row r="503" ht="15.75" customHeight="1">
      <c r="B503" s="4"/>
      <c r="C503" s="4"/>
      <c r="D503" s="4"/>
      <c r="E503" s="6"/>
      <c r="F503" s="4"/>
    </row>
    <row r="504" ht="15.75" customHeight="1">
      <c r="B504" s="4"/>
      <c r="C504" s="4"/>
      <c r="D504" s="4"/>
      <c r="E504" s="6"/>
      <c r="F504" s="4"/>
    </row>
    <row r="505" ht="15.75" customHeight="1">
      <c r="B505" s="4"/>
      <c r="C505" s="4"/>
      <c r="D505" s="4"/>
      <c r="E505" s="6"/>
      <c r="F505" s="4"/>
    </row>
    <row r="506" ht="15.75" customHeight="1">
      <c r="B506" s="4"/>
      <c r="C506" s="4"/>
      <c r="D506" s="4"/>
      <c r="E506" s="6"/>
      <c r="F506" s="4"/>
    </row>
    <row r="507" ht="15.75" customHeight="1">
      <c r="B507" s="4"/>
      <c r="C507" s="4"/>
      <c r="D507" s="4"/>
      <c r="E507" s="6"/>
      <c r="F507" s="4"/>
    </row>
    <row r="508" ht="15.75" customHeight="1">
      <c r="B508" s="4"/>
      <c r="C508" s="4"/>
      <c r="D508" s="4"/>
      <c r="E508" s="6"/>
      <c r="F508" s="4"/>
    </row>
    <row r="509" ht="15.75" customHeight="1">
      <c r="B509" s="4"/>
      <c r="C509" s="4"/>
      <c r="D509" s="4"/>
      <c r="E509" s="6"/>
      <c r="F509" s="4"/>
    </row>
    <row r="510" ht="15.75" customHeight="1">
      <c r="B510" s="4"/>
      <c r="C510" s="4"/>
      <c r="D510" s="4"/>
      <c r="E510" s="6"/>
      <c r="F510" s="4"/>
    </row>
    <row r="511" ht="15.75" customHeight="1">
      <c r="B511" s="4"/>
      <c r="C511" s="4"/>
      <c r="D511" s="4"/>
      <c r="E511" s="6"/>
      <c r="F511" s="4"/>
    </row>
    <row r="512" ht="15.75" customHeight="1">
      <c r="B512" s="4"/>
      <c r="C512" s="4"/>
      <c r="D512" s="4"/>
      <c r="E512" s="6"/>
      <c r="F512" s="4"/>
    </row>
    <row r="513" ht="15.75" customHeight="1">
      <c r="B513" s="4"/>
      <c r="C513" s="4"/>
      <c r="D513" s="4"/>
      <c r="E513" s="6"/>
      <c r="F513" s="4"/>
    </row>
    <row r="514" ht="15.75" customHeight="1">
      <c r="B514" s="4"/>
      <c r="C514" s="4"/>
      <c r="D514" s="4"/>
      <c r="E514" s="6"/>
      <c r="F514" s="4"/>
    </row>
    <row r="515" ht="15.75" customHeight="1">
      <c r="B515" s="4"/>
      <c r="C515" s="4"/>
      <c r="D515" s="4"/>
      <c r="E515" s="6"/>
      <c r="F515" s="4"/>
    </row>
    <row r="516" ht="15.75" customHeight="1">
      <c r="B516" s="4"/>
      <c r="C516" s="4"/>
      <c r="D516" s="4"/>
      <c r="E516" s="6"/>
      <c r="F516" s="4"/>
    </row>
    <row r="517" ht="15.75" customHeight="1">
      <c r="B517" s="4"/>
      <c r="C517" s="4"/>
      <c r="D517" s="4"/>
      <c r="E517" s="6"/>
      <c r="F517" s="4"/>
    </row>
    <row r="518" ht="15.75" customHeight="1">
      <c r="B518" s="4"/>
      <c r="C518" s="4"/>
      <c r="D518" s="4"/>
      <c r="E518" s="6"/>
      <c r="F518" s="4"/>
    </row>
    <row r="519" ht="15.75" customHeight="1">
      <c r="B519" s="4"/>
      <c r="C519" s="4"/>
      <c r="D519" s="4"/>
      <c r="E519" s="6"/>
      <c r="F519" s="4"/>
    </row>
    <row r="520" ht="15.75" customHeight="1">
      <c r="B520" s="4"/>
      <c r="C520" s="4"/>
      <c r="D520" s="4"/>
      <c r="E520" s="6"/>
      <c r="F520" s="4"/>
    </row>
    <row r="521" ht="15.75" customHeight="1">
      <c r="B521" s="4"/>
      <c r="C521" s="4"/>
      <c r="D521" s="4"/>
      <c r="E521" s="6"/>
      <c r="F521" s="4"/>
    </row>
    <row r="522" ht="15.75" customHeight="1">
      <c r="B522" s="4"/>
      <c r="C522" s="4"/>
      <c r="D522" s="4"/>
      <c r="E522" s="6"/>
      <c r="F522" s="4"/>
    </row>
    <row r="523" ht="15.75" customHeight="1">
      <c r="B523" s="4"/>
      <c r="C523" s="4"/>
      <c r="D523" s="4"/>
      <c r="E523" s="6"/>
      <c r="F523" s="4"/>
    </row>
    <row r="524" ht="15.75" customHeight="1">
      <c r="B524" s="4"/>
      <c r="C524" s="4"/>
      <c r="D524" s="4"/>
      <c r="E524" s="6"/>
      <c r="F524" s="4"/>
    </row>
    <row r="525" ht="15.75" customHeight="1">
      <c r="B525" s="4"/>
      <c r="C525" s="4"/>
      <c r="D525" s="4"/>
      <c r="E525" s="6"/>
      <c r="F525" s="4"/>
    </row>
    <row r="526" ht="15.75" customHeight="1">
      <c r="B526" s="4"/>
      <c r="C526" s="4"/>
      <c r="D526" s="4"/>
      <c r="E526" s="6"/>
      <c r="F526" s="4"/>
    </row>
    <row r="527" ht="15.75" customHeight="1">
      <c r="B527" s="4"/>
      <c r="C527" s="4"/>
      <c r="D527" s="4"/>
      <c r="E527" s="6"/>
      <c r="F527" s="4"/>
    </row>
    <row r="528" ht="15.75" customHeight="1">
      <c r="B528" s="4"/>
      <c r="C528" s="4"/>
      <c r="D528" s="4"/>
      <c r="E528" s="6"/>
      <c r="F528" s="4"/>
    </row>
    <row r="529" ht="15.75" customHeight="1">
      <c r="B529" s="4"/>
      <c r="C529" s="4"/>
      <c r="D529" s="4"/>
      <c r="E529" s="6"/>
      <c r="F529" s="4"/>
    </row>
    <row r="530" ht="15.75" customHeight="1">
      <c r="B530" s="4"/>
      <c r="C530" s="4"/>
      <c r="D530" s="4"/>
      <c r="E530" s="6"/>
      <c r="F530" s="4"/>
    </row>
    <row r="531" ht="15.75" customHeight="1">
      <c r="B531" s="4"/>
      <c r="C531" s="4"/>
      <c r="D531" s="4"/>
      <c r="E531" s="6"/>
      <c r="F531" s="4"/>
    </row>
    <row r="532" ht="15.75" customHeight="1">
      <c r="B532" s="4"/>
      <c r="C532" s="4"/>
      <c r="D532" s="4"/>
      <c r="E532" s="6"/>
      <c r="F532" s="4"/>
    </row>
    <row r="533" ht="15.75" customHeight="1">
      <c r="B533" s="4"/>
      <c r="C533" s="4"/>
      <c r="D533" s="4"/>
      <c r="E533" s="6"/>
      <c r="F533" s="4"/>
    </row>
    <row r="534" ht="15.75" customHeight="1">
      <c r="B534" s="4"/>
      <c r="C534" s="4"/>
      <c r="D534" s="4"/>
      <c r="E534" s="6"/>
      <c r="F534" s="4"/>
    </row>
    <row r="535" ht="15.75" customHeight="1">
      <c r="B535" s="4"/>
      <c r="C535" s="4"/>
      <c r="D535" s="4"/>
      <c r="E535" s="6"/>
      <c r="F535" s="4"/>
    </row>
    <row r="536" ht="15.75" customHeight="1">
      <c r="B536" s="4"/>
      <c r="C536" s="4"/>
      <c r="D536" s="4"/>
      <c r="E536" s="6"/>
      <c r="F536" s="4"/>
    </row>
    <row r="537" ht="15.75" customHeight="1">
      <c r="B537" s="4"/>
      <c r="C537" s="4"/>
      <c r="D537" s="4"/>
      <c r="E537" s="6"/>
      <c r="F537" s="4"/>
    </row>
    <row r="538" ht="15.75" customHeight="1">
      <c r="B538" s="4"/>
      <c r="C538" s="4"/>
      <c r="D538" s="4"/>
      <c r="E538" s="6"/>
      <c r="F538" s="4"/>
    </row>
    <row r="539" ht="15.75" customHeight="1">
      <c r="B539" s="4"/>
      <c r="C539" s="4"/>
      <c r="D539" s="4"/>
      <c r="E539" s="6"/>
      <c r="F539" s="4"/>
    </row>
    <row r="540" ht="15.75" customHeight="1">
      <c r="B540" s="4"/>
      <c r="C540" s="4"/>
      <c r="D540" s="4"/>
      <c r="E540" s="6"/>
      <c r="F540" s="4"/>
    </row>
    <row r="541" ht="15.75" customHeight="1">
      <c r="B541" s="4"/>
      <c r="C541" s="4"/>
      <c r="D541" s="4"/>
      <c r="E541" s="6"/>
      <c r="F541" s="4"/>
    </row>
    <row r="542" ht="15.75" customHeight="1">
      <c r="B542" s="4"/>
      <c r="C542" s="4"/>
      <c r="D542" s="4"/>
      <c r="E542" s="6"/>
      <c r="F542" s="4"/>
    </row>
    <row r="543" ht="15.75" customHeight="1">
      <c r="B543" s="4"/>
      <c r="C543" s="4"/>
      <c r="D543" s="4"/>
      <c r="E543" s="6"/>
      <c r="F543" s="4"/>
    </row>
    <row r="544" ht="15.75" customHeight="1">
      <c r="B544" s="4"/>
      <c r="C544" s="4"/>
      <c r="D544" s="4"/>
      <c r="E544" s="6"/>
      <c r="F544" s="4"/>
    </row>
    <row r="545" ht="15.75" customHeight="1">
      <c r="B545" s="4"/>
      <c r="C545" s="4"/>
      <c r="D545" s="4"/>
      <c r="E545" s="6"/>
      <c r="F545" s="4"/>
    </row>
    <row r="546" ht="15.75" customHeight="1">
      <c r="B546" s="4"/>
      <c r="C546" s="4"/>
      <c r="D546" s="4"/>
      <c r="E546" s="6"/>
      <c r="F546" s="4"/>
    </row>
    <row r="547" ht="15.75" customHeight="1">
      <c r="B547" s="4"/>
      <c r="C547" s="4"/>
      <c r="D547" s="4"/>
      <c r="E547" s="6"/>
      <c r="F547" s="4"/>
    </row>
    <row r="548" ht="15.75" customHeight="1">
      <c r="B548" s="4"/>
      <c r="C548" s="4"/>
      <c r="D548" s="4"/>
      <c r="E548" s="6"/>
      <c r="F548" s="4"/>
    </row>
    <row r="549" ht="15.75" customHeight="1">
      <c r="B549" s="4"/>
      <c r="C549" s="4"/>
      <c r="D549" s="4"/>
      <c r="E549" s="6"/>
      <c r="F549" s="4"/>
    </row>
    <row r="550" ht="15.75" customHeight="1">
      <c r="B550" s="4"/>
      <c r="C550" s="4"/>
      <c r="D550" s="4"/>
      <c r="E550" s="6"/>
      <c r="F550" s="4"/>
    </row>
    <row r="551" ht="15.75" customHeight="1">
      <c r="B551" s="4"/>
      <c r="C551" s="4"/>
      <c r="D551" s="4"/>
      <c r="E551" s="6"/>
      <c r="F551" s="4"/>
    </row>
    <row r="552" ht="15.75" customHeight="1">
      <c r="B552" s="4"/>
      <c r="C552" s="4"/>
      <c r="D552" s="4"/>
      <c r="E552" s="6"/>
      <c r="F552" s="4"/>
    </row>
    <row r="553" ht="15.75" customHeight="1">
      <c r="B553" s="4"/>
      <c r="C553" s="4"/>
      <c r="D553" s="4"/>
      <c r="E553" s="6"/>
      <c r="F553" s="4"/>
    </row>
    <row r="554" ht="15.75" customHeight="1">
      <c r="B554" s="4"/>
      <c r="C554" s="4"/>
      <c r="D554" s="4"/>
      <c r="E554" s="6"/>
      <c r="F554" s="4"/>
    </row>
    <row r="555" ht="15.75" customHeight="1">
      <c r="B555" s="4"/>
      <c r="C555" s="4"/>
      <c r="D555" s="4"/>
      <c r="E555" s="6"/>
      <c r="F555" s="4"/>
    </row>
    <row r="556" ht="15.75" customHeight="1">
      <c r="B556" s="4"/>
      <c r="C556" s="4"/>
      <c r="D556" s="4"/>
      <c r="E556" s="6"/>
      <c r="F556" s="4"/>
    </row>
    <row r="557" ht="15.75" customHeight="1">
      <c r="B557" s="4"/>
      <c r="C557" s="4"/>
      <c r="D557" s="4"/>
      <c r="E557" s="6"/>
      <c r="F557" s="4"/>
    </row>
    <row r="558" ht="15.75" customHeight="1">
      <c r="B558" s="4"/>
      <c r="C558" s="4"/>
      <c r="D558" s="4"/>
      <c r="E558" s="6"/>
      <c r="F558" s="4"/>
    </row>
    <row r="559" ht="15.75" customHeight="1">
      <c r="B559" s="4"/>
      <c r="C559" s="4"/>
      <c r="D559" s="4"/>
      <c r="E559" s="6"/>
      <c r="F559" s="4"/>
    </row>
    <row r="560" ht="15.75" customHeight="1">
      <c r="B560" s="4"/>
      <c r="C560" s="4"/>
      <c r="D560" s="4"/>
      <c r="E560" s="6"/>
      <c r="F560" s="4"/>
    </row>
    <row r="561" ht="15.75" customHeight="1">
      <c r="B561" s="4"/>
      <c r="C561" s="4"/>
      <c r="D561" s="4"/>
      <c r="E561" s="6"/>
      <c r="F561" s="4"/>
    </row>
    <row r="562" ht="15.75" customHeight="1">
      <c r="B562" s="4"/>
      <c r="C562" s="4"/>
      <c r="D562" s="4"/>
      <c r="E562" s="6"/>
      <c r="F562" s="4"/>
    </row>
    <row r="563" ht="15.75" customHeight="1">
      <c r="B563" s="4"/>
      <c r="C563" s="4"/>
      <c r="D563" s="4"/>
      <c r="E563" s="6"/>
      <c r="F563" s="4"/>
    </row>
    <row r="564" ht="15.75" customHeight="1">
      <c r="B564" s="4"/>
      <c r="C564" s="4"/>
      <c r="D564" s="4"/>
      <c r="E564" s="6"/>
      <c r="F564" s="4"/>
    </row>
    <row r="565" ht="15.75" customHeight="1">
      <c r="B565" s="4"/>
      <c r="C565" s="4"/>
      <c r="D565" s="4"/>
      <c r="E565" s="6"/>
      <c r="F565" s="4"/>
    </row>
    <row r="566" ht="15.75" customHeight="1">
      <c r="B566" s="4"/>
      <c r="C566" s="4"/>
      <c r="D566" s="4"/>
      <c r="E566" s="6"/>
      <c r="F566" s="4"/>
    </row>
    <row r="567" ht="15.75" customHeight="1">
      <c r="B567" s="4"/>
      <c r="C567" s="4"/>
      <c r="D567" s="4"/>
      <c r="E567" s="6"/>
      <c r="F567" s="4"/>
    </row>
    <row r="568" ht="15.75" customHeight="1">
      <c r="B568" s="4"/>
      <c r="C568" s="4"/>
      <c r="D568" s="4"/>
      <c r="E568" s="6"/>
      <c r="F568" s="4"/>
    </row>
    <row r="569" ht="15.75" customHeight="1">
      <c r="B569" s="4"/>
      <c r="C569" s="4"/>
      <c r="D569" s="4"/>
      <c r="E569" s="6"/>
      <c r="F569" s="4"/>
    </row>
    <row r="570" ht="15.75" customHeight="1">
      <c r="B570" s="4"/>
      <c r="C570" s="4"/>
      <c r="D570" s="4"/>
      <c r="E570" s="6"/>
      <c r="F570" s="4"/>
    </row>
    <row r="571" ht="15.75" customHeight="1">
      <c r="B571" s="4"/>
      <c r="C571" s="4"/>
      <c r="D571" s="4"/>
      <c r="E571" s="6"/>
      <c r="F571" s="4"/>
    </row>
    <row r="572" ht="15.75" customHeight="1">
      <c r="B572" s="4"/>
      <c r="C572" s="4"/>
      <c r="D572" s="4"/>
      <c r="E572" s="6"/>
      <c r="F572" s="4"/>
    </row>
    <row r="573" ht="15.75" customHeight="1">
      <c r="B573" s="4"/>
      <c r="C573" s="4"/>
      <c r="D573" s="4"/>
      <c r="E573" s="6"/>
      <c r="F573" s="4"/>
    </row>
    <row r="574" ht="15.75" customHeight="1">
      <c r="B574" s="4"/>
      <c r="C574" s="4"/>
      <c r="D574" s="4"/>
      <c r="E574" s="6"/>
      <c r="F574" s="4"/>
    </row>
    <row r="575" ht="15.75" customHeight="1">
      <c r="B575" s="4"/>
      <c r="C575" s="4"/>
      <c r="D575" s="4"/>
      <c r="E575" s="6"/>
      <c r="F575" s="4"/>
    </row>
    <row r="576" ht="15.75" customHeight="1">
      <c r="B576" s="4"/>
      <c r="C576" s="4"/>
      <c r="D576" s="4"/>
      <c r="E576" s="6"/>
      <c r="F576" s="4"/>
    </row>
    <row r="577" ht="15.75" customHeight="1">
      <c r="B577" s="4"/>
      <c r="C577" s="4"/>
      <c r="D577" s="4"/>
      <c r="E577" s="6"/>
      <c r="F577" s="4"/>
    </row>
    <row r="578" ht="15.75" customHeight="1">
      <c r="B578" s="4"/>
      <c r="C578" s="4"/>
      <c r="D578" s="4"/>
      <c r="E578" s="6"/>
      <c r="F578" s="4"/>
    </row>
    <row r="579" ht="15.75" customHeight="1">
      <c r="B579" s="4"/>
      <c r="C579" s="4"/>
      <c r="D579" s="4"/>
      <c r="E579" s="6"/>
      <c r="F579" s="4"/>
    </row>
    <row r="580" ht="15.75" customHeight="1">
      <c r="B580" s="4"/>
      <c r="C580" s="4"/>
      <c r="D580" s="4"/>
      <c r="E580" s="6"/>
      <c r="F580" s="4"/>
    </row>
    <row r="581" ht="15.75" customHeight="1">
      <c r="B581" s="4"/>
      <c r="C581" s="4"/>
      <c r="D581" s="4"/>
      <c r="E581" s="6"/>
      <c r="F581" s="4"/>
    </row>
    <row r="582" ht="15.75" customHeight="1">
      <c r="B582" s="4"/>
      <c r="C582" s="4"/>
      <c r="D582" s="4"/>
      <c r="E582" s="6"/>
      <c r="F582" s="4"/>
    </row>
    <row r="583" ht="15.75" customHeight="1">
      <c r="B583" s="4"/>
      <c r="C583" s="4"/>
      <c r="D583" s="4"/>
      <c r="E583" s="6"/>
      <c r="F583" s="4"/>
    </row>
    <row r="584" ht="15.75" customHeight="1">
      <c r="B584" s="4"/>
      <c r="C584" s="4"/>
      <c r="D584" s="4"/>
      <c r="E584" s="6"/>
      <c r="F584" s="4"/>
    </row>
    <row r="585" ht="15.75" customHeight="1">
      <c r="B585" s="4"/>
      <c r="C585" s="4"/>
      <c r="D585" s="4"/>
      <c r="E585" s="6"/>
      <c r="F585" s="4"/>
    </row>
    <row r="586" ht="15.75" customHeight="1">
      <c r="B586" s="4"/>
      <c r="C586" s="4"/>
      <c r="D586" s="4"/>
      <c r="E586" s="6"/>
      <c r="F586" s="4"/>
    </row>
    <row r="587" ht="15.75" customHeight="1">
      <c r="B587" s="4"/>
      <c r="C587" s="4"/>
      <c r="D587" s="4"/>
      <c r="E587" s="6"/>
      <c r="F587" s="4"/>
    </row>
    <row r="588" ht="15.75" customHeight="1">
      <c r="B588" s="4"/>
      <c r="C588" s="4"/>
      <c r="D588" s="4"/>
      <c r="E588" s="6"/>
      <c r="F588" s="4"/>
    </row>
    <row r="589" ht="15.75" customHeight="1">
      <c r="B589" s="4"/>
      <c r="C589" s="4"/>
      <c r="D589" s="4"/>
      <c r="E589" s="6"/>
      <c r="F589" s="4"/>
    </row>
    <row r="590" ht="15.75" customHeight="1">
      <c r="B590" s="4"/>
      <c r="C590" s="4"/>
      <c r="D590" s="4"/>
      <c r="E590" s="6"/>
      <c r="F590" s="4"/>
    </row>
    <row r="591" ht="15.75" customHeight="1">
      <c r="B591" s="4"/>
      <c r="C591" s="4"/>
      <c r="D591" s="4"/>
      <c r="E591" s="6"/>
      <c r="F591" s="4"/>
    </row>
    <row r="592" ht="15.75" customHeight="1">
      <c r="B592" s="4"/>
      <c r="C592" s="4"/>
      <c r="D592" s="4"/>
      <c r="E592" s="6"/>
      <c r="F592" s="4"/>
    </row>
    <row r="593" ht="15.75" customHeight="1">
      <c r="B593" s="4"/>
      <c r="C593" s="4"/>
      <c r="D593" s="4"/>
      <c r="E593" s="6"/>
      <c r="F593" s="4"/>
    </row>
    <row r="594" ht="15.75" customHeight="1">
      <c r="B594" s="4"/>
      <c r="C594" s="4"/>
      <c r="D594" s="4"/>
      <c r="E594" s="6"/>
      <c r="F594" s="4"/>
    </row>
    <row r="595" ht="15.75" customHeight="1">
      <c r="B595" s="4"/>
      <c r="C595" s="4"/>
      <c r="D595" s="4"/>
      <c r="E595" s="6"/>
      <c r="F595" s="4"/>
    </row>
    <row r="596" ht="15.75" customHeight="1">
      <c r="B596" s="4"/>
      <c r="C596" s="4"/>
      <c r="D596" s="4"/>
      <c r="E596" s="6"/>
      <c r="F596" s="4"/>
    </row>
    <row r="597" ht="15.75" customHeight="1">
      <c r="B597" s="4"/>
      <c r="C597" s="4"/>
      <c r="D597" s="4"/>
      <c r="E597" s="6"/>
      <c r="F597" s="4"/>
    </row>
    <row r="598" ht="15.75" customHeight="1">
      <c r="B598" s="4"/>
      <c r="C598" s="4"/>
      <c r="D598" s="4"/>
      <c r="E598" s="6"/>
      <c r="F598" s="4"/>
    </row>
    <row r="599" ht="15.75" customHeight="1">
      <c r="B599" s="4"/>
      <c r="C599" s="4"/>
      <c r="D599" s="4"/>
      <c r="E599" s="6"/>
      <c r="F599" s="4"/>
    </row>
    <row r="600" ht="15.75" customHeight="1">
      <c r="B600" s="4"/>
      <c r="C600" s="4"/>
      <c r="D600" s="4"/>
      <c r="E600" s="6"/>
      <c r="F600" s="4"/>
    </row>
    <row r="601" ht="15.75" customHeight="1">
      <c r="B601" s="4"/>
      <c r="C601" s="4"/>
      <c r="D601" s="4"/>
      <c r="E601" s="6"/>
      <c r="F601" s="4"/>
    </row>
    <row r="602" ht="15.75" customHeight="1">
      <c r="B602" s="4"/>
      <c r="C602" s="4"/>
      <c r="D602" s="4"/>
      <c r="E602" s="6"/>
      <c r="F602" s="4"/>
    </row>
    <row r="603" ht="15.75" customHeight="1">
      <c r="B603" s="4"/>
      <c r="C603" s="4"/>
      <c r="D603" s="4"/>
      <c r="E603" s="6"/>
      <c r="F603" s="4"/>
    </row>
    <row r="604" ht="15.75" customHeight="1">
      <c r="B604" s="4"/>
      <c r="C604" s="4"/>
      <c r="D604" s="4"/>
      <c r="E604" s="6"/>
      <c r="F604" s="4"/>
    </row>
    <row r="605" ht="15.75" customHeight="1">
      <c r="B605" s="4"/>
      <c r="C605" s="4"/>
      <c r="D605" s="4"/>
      <c r="E605" s="6"/>
      <c r="F605" s="4"/>
    </row>
    <row r="606" ht="15.75" customHeight="1">
      <c r="B606" s="4"/>
      <c r="C606" s="4"/>
      <c r="D606" s="4"/>
      <c r="E606" s="6"/>
      <c r="F606" s="4"/>
    </row>
    <row r="607" ht="15.75" customHeight="1">
      <c r="B607" s="4"/>
      <c r="C607" s="4"/>
      <c r="D607" s="4"/>
      <c r="E607" s="6"/>
      <c r="F607" s="4"/>
    </row>
    <row r="608" ht="15.75" customHeight="1">
      <c r="B608" s="4"/>
      <c r="C608" s="4"/>
      <c r="D608" s="4"/>
      <c r="E608" s="6"/>
      <c r="F608" s="4"/>
    </row>
    <row r="609" ht="15.75" customHeight="1">
      <c r="B609" s="4"/>
      <c r="C609" s="4"/>
      <c r="D609" s="4"/>
      <c r="E609" s="6"/>
      <c r="F609" s="4"/>
    </row>
    <row r="610" ht="15.75" customHeight="1">
      <c r="B610" s="4"/>
      <c r="C610" s="4"/>
      <c r="D610" s="4"/>
      <c r="E610" s="6"/>
      <c r="F610" s="4"/>
    </row>
    <row r="611" ht="15.75" customHeight="1">
      <c r="B611" s="4"/>
      <c r="C611" s="4"/>
      <c r="D611" s="4"/>
      <c r="E611" s="6"/>
      <c r="F611" s="4"/>
    </row>
    <row r="612" ht="15.75" customHeight="1">
      <c r="B612" s="4"/>
      <c r="C612" s="4"/>
      <c r="D612" s="4"/>
      <c r="E612" s="6"/>
      <c r="F612" s="4"/>
    </row>
    <row r="613" ht="15.75" customHeight="1">
      <c r="B613" s="4"/>
      <c r="C613" s="4"/>
      <c r="D613" s="4"/>
      <c r="E613" s="6"/>
      <c r="F613" s="4"/>
    </row>
    <row r="614" ht="15.75" customHeight="1">
      <c r="B614" s="4"/>
      <c r="C614" s="4"/>
      <c r="D614" s="4"/>
      <c r="E614" s="6"/>
      <c r="F614" s="4"/>
    </row>
    <row r="615" ht="15.75" customHeight="1">
      <c r="B615" s="4"/>
      <c r="C615" s="4"/>
      <c r="D615" s="4"/>
      <c r="E615" s="6"/>
      <c r="F615" s="4"/>
    </row>
    <row r="616" ht="15.75" customHeight="1">
      <c r="B616" s="4"/>
      <c r="C616" s="4"/>
      <c r="D616" s="4"/>
      <c r="E616" s="6"/>
      <c r="F616" s="4"/>
    </row>
    <row r="617" ht="15.75" customHeight="1">
      <c r="B617" s="4"/>
      <c r="C617" s="4"/>
      <c r="D617" s="4"/>
      <c r="E617" s="6"/>
      <c r="F617" s="4"/>
    </row>
    <row r="618" ht="15.75" customHeight="1">
      <c r="B618" s="4"/>
      <c r="C618" s="4"/>
      <c r="D618" s="4"/>
      <c r="E618" s="6"/>
      <c r="F618" s="4"/>
    </row>
    <row r="619" ht="15.75" customHeight="1">
      <c r="B619" s="4"/>
      <c r="C619" s="4"/>
      <c r="D619" s="4"/>
      <c r="E619" s="6"/>
      <c r="F619" s="4"/>
    </row>
    <row r="620" ht="15.75" customHeight="1">
      <c r="B620" s="4"/>
      <c r="C620" s="4"/>
      <c r="D620" s="4"/>
      <c r="E620" s="6"/>
      <c r="F620" s="4"/>
    </row>
    <row r="621" ht="15.75" customHeight="1">
      <c r="B621" s="4"/>
      <c r="C621" s="4"/>
      <c r="D621" s="4"/>
      <c r="E621" s="6"/>
      <c r="F621" s="4"/>
    </row>
    <row r="622" ht="15.75" customHeight="1">
      <c r="B622" s="4"/>
      <c r="C622" s="4"/>
      <c r="D622" s="4"/>
      <c r="E622" s="6"/>
      <c r="F622" s="4"/>
    </row>
    <row r="623" ht="15.75" customHeight="1">
      <c r="B623" s="4"/>
      <c r="C623" s="4"/>
      <c r="D623" s="4"/>
      <c r="E623" s="6"/>
      <c r="F623" s="4"/>
    </row>
    <row r="624" ht="15.75" customHeight="1">
      <c r="B624" s="4"/>
      <c r="C624" s="4"/>
      <c r="D624" s="4"/>
      <c r="E624" s="6"/>
      <c r="F624" s="4"/>
    </row>
    <row r="625" ht="15.75" customHeight="1">
      <c r="B625" s="4"/>
      <c r="C625" s="4"/>
      <c r="D625" s="4"/>
      <c r="E625" s="6"/>
      <c r="F625" s="4"/>
    </row>
    <row r="626" ht="15.75" customHeight="1">
      <c r="B626" s="4"/>
      <c r="C626" s="4"/>
      <c r="D626" s="4"/>
      <c r="E626" s="6"/>
      <c r="F626" s="4"/>
    </row>
    <row r="627" ht="15.75" customHeight="1">
      <c r="B627" s="4"/>
      <c r="C627" s="4"/>
      <c r="D627" s="4"/>
      <c r="E627" s="6"/>
      <c r="F627" s="4"/>
    </row>
    <row r="628" ht="15.75" customHeight="1">
      <c r="B628" s="4"/>
      <c r="C628" s="4"/>
      <c r="D628" s="4"/>
      <c r="E628" s="6"/>
      <c r="F628" s="4"/>
    </row>
    <row r="629" ht="15.75" customHeight="1">
      <c r="B629" s="4"/>
      <c r="C629" s="4"/>
      <c r="D629" s="4"/>
      <c r="E629" s="6"/>
      <c r="F629" s="4"/>
    </row>
    <row r="630" ht="15.75" customHeight="1">
      <c r="B630" s="4"/>
      <c r="C630" s="4"/>
      <c r="D630" s="4"/>
      <c r="E630" s="6"/>
      <c r="F630" s="4"/>
    </row>
    <row r="631" ht="15.75" customHeight="1">
      <c r="B631" s="4"/>
      <c r="C631" s="4"/>
      <c r="D631" s="4"/>
      <c r="E631" s="6"/>
      <c r="F631" s="4"/>
    </row>
    <row r="632" ht="15.75" customHeight="1">
      <c r="B632" s="4"/>
      <c r="C632" s="4"/>
      <c r="D632" s="4"/>
      <c r="E632" s="6"/>
      <c r="F632" s="4"/>
    </row>
    <row r="633" ht="15.75" customHeight="1">
      <c r="B633" s="4"/>
      <c r="C633" s="4"/>
      <c r="D633" s="4"/>
      <c r="E633" s="6"/>
      <c r="F633" s="4"/>
    </row>
    <row r="634" ht="15.75" customHeight="1">
      <c r="B634" s="4"/>
      <c r="C634" s="4"/>
      <c r="D634" s="4"/>
      <c r="E634" s="6"/>
      <c r="F634" s="4"/>
    </row>
    <row r="635" ht="15.75" customHeight="1">
      <c r="B635" s="4"/>
      <c r="C635" s="4"/>
      <c r="D635" s="4"/>
      <c r="E635" s="6"/>
      <c r="F635" s="4"/>
    </row>
    <row r="636" ht="15.75" customHeight="1">
      <c r="B636" s="4"/>
      <c r="C636" s="4"/>
      <c r="D636" s="4"/>
      <c r="E636" s="6"/>
      <c r="F636" s="4"/>
    </row>
    <row r="637" ht="15.75" customHeight="1">
      <c r="B637" s="4"/>
      <c r="C637" s="4"/>
      <c r="D637" s="4"/>
      <c r="E637" s="6"/>
      <c r="F637" s="4"/>
    </row>
    <row r="638" ht="15.75" customHeight="1">
      <c r="B638" s="4"/>
      <c r="C638" s="4"/>
      <c r="D638" s="4"/>
      <c r="E638" s="6"/>
      <c r="F638" s="4"/>
    </row>
    <row r="639" ht="15.75" customHeight="1">
      <c r="B639" s="4"/>
      <c r="C639" s="4"/>
      <c r="D639" s="4"/>
      <c r="E639" s="6"/>
      <c r="F639" s="4"/>
    </row>
    <row r="640" ht="15.75" customHeight="1">
      <c r="B640" s="4"/>
      <c r="C640" s="4"/>
      <c r="D640" s="4"/>
      <c r="E640" s="6"/>
      <c r="F640" s="4"/>
    </row>
    <row r="641" ht="15.75" customHeight="1">
      <c r="B641" s="4"/>
      <c r="C641" s="4"/>
      <c r="D641" s="4"/>
      <c r="E641" s="6"/>
      <c r="F641" s="4"/>
    </row>
    <row r="642" ht="15.75" customHeight="1">
      <c r="B642" s="4"/>
      <c r="C642" s="4"/>
      <c r="D642" s="4"/>
      <c r="E642" s="6"/>
      <c r="F642" s="4"/>
    </row>
    <row r="643" ht="15.75" customHeight="1">
      <c r="B643" s="4"/>
      <c r="C643" s="4"/>
      <c r="D643" s="4"/>
      <c r="E643" s="6"/>
      <c r="F643" s="4"/>
    </row>
    <row r="644" ht="15.75" customHeight="1">
      <c r="B644" s="4"/>
      <c r="C644" s="4"/>
      <c r="D644" s="4"/>
      <c r="E644" s="6"/>
      <c r="F644" s="4"/>
    </row>
    <row r="645" ht="15.75" customHeight="1">
      <c r="B645" s="4"/>
      <c r="C645" s="4"/>
      <c r="D645" s="4"/>
      <c r="E645" s="6"/>
      <c r="F645" s="4"/>
    </row>
    <row r="646" ht="15.75" customHeight="1">
      <c r="B646" s="4"/>
      <c r="C646" s="4"/>
      <c r="D646" s="4"/>
      <c r="E646" s="6"/>
      <c r="F646" s="4"/>
    </row>
    <row r="647" ht="15.75" customHeight="1">
      <c r="B647" s="4"/>
      <c r="C647" s="4"/>
      <c r="D647" s="4"/>
      <c r="E647" s="6"/>
      <c r="F647" s="4"/>
    </row>
    <row r="648" ht="15.75" customHeight="1">
      <c r="B648" s="4"/>
      <c r="C648" s="4"/>
      <c r="D648" s="4"/>
      <c r="E648" s="6"/>
      <c r="F648" s="4"/>
    </row>
    <row r="649" ht="15.75" customHeight="1">
      <c r="B649" s="4"/>
      <c r="C649" s="4"/>
      <c r="D649" s="4"/>
      <c r="E649" s="6"/>
      <c r="F649" s="4"/>
    </row>
    <row r="650" ht="15.75" customHeight="1">
      <c r="B650" s="4"/>
      <c r="C650" s="4"/>
      <c r="D650" s="4"/>
      <c r="E650" s="6"/>
      <c r="F650" s="4"/>
    </row>
    <row r="651" ht="15.75" customHeight="1">
      <c r="B651" s="4"/>
      <c r="C651" s="4"/>
      <c r="D651" s="4"/>
      <c r="E651" s="6"/>
      <c r="F651" s="4"/>
    </row>
    <row r="652" ht="15.75" customHeight="1">
      <c r="B652" s="4"/>
      <c r="C652" s="4"/>
      <c r="D652" s="4"/>
      <c r="E652" s="6"/>
      <c r="F652" s="4"/>
    </row>
    <row r="653" ht="15.75" customHeight="1">
      <c r="B653" s="4"/>
      <c r="C653" s="4"/>
      <c r="D653" s="4"/>
      <c r="E653" s="6"/>
      <c r="F653" s="4"/>
    </row>
    <row r="654" ht="15.75" customHeight="1">
      <c r="B654" s="4"/>
      <c r="C654" s="4"/>
      <c r="D654" s="4"/>
      <c r="E654" s="6"/>
      <c r="F654" s="4"/>
    </row>
    <row r="655" ht="15.75" customHeight="1">
      <c r="B655" s="4"/>
      <c r="C655" s="4"/>
      <c r="D655" s="4"/>
      <c r="E655" s="6"/>
      <c r="F655" s="4"/>
    </row>
    <row r="656" ht="15.75" customHeight="1">
      <c r="B656" s="4"/>
      <c r="C656" s="4"/>
      <c r="D656" s="4"/>
      <c r="E656" s="6"/>
      <c r="F656" s="4"/>
    </row>
    <row r="657" ht="15.75" customHeight="1">
      <c r="B657" s="4"/>
      <c r="C657" s="4"/>
      <c r="D657" s="4"/>
      <c r="E657" s="6"/>
      <c r="F657" s="4"/>
    </row>
    <row r="658" ht="15.75" customHeight="1">
      <c r="B658" s="4"/>
      <c r="C658" s="4"/>
      <c r="D658" s="4"/>
      <c r="E658" s="6"/>
      <c r="F658" s="4"/>
    </row>
    <row r="659" ht="15.75" customHeight="1">
      <c r="B659" s="4"/>
      <c r="C659" s="4"/>
      <c r="D659" s="4"/>
      <c r="E659" s="6"/>
      <c r="F659" s="4"/>
    </row>
    <row r="660" ht="15.75" customHeight="1">
      <c r="B660" s="4"/>
      <c r="C660" s="4"/>
      <c r="D660" s="4"/>
      <c r="E660" s="6"/>
      <c r="F660" s="4"/>
    </row>
    <row r="661" ht="15.75" customHeight="1">
      <c r="B661" s="4"/>
      <c r="C661" s="4"/>
      <c r="D661" s="4"/>
      <c r="E661" s="6"/>
      <c r="F661" s="4"/>
    </row>
    <row r="662" ht="15.75" customHeight="1">
      <c r="B662" s="4"/>
      <c r="C662" s="4"/>
      <c r="D662" s="4"/>
      <c r="E662" s="6"/>
      <c r="F662" s="4"/>
    </row>
    <row r="663" ht="15.75" customHeight="1">
      <c r="B663" s="4"/>
      <c r="C663" s="4"/>
      <c r="D663" s="4"/>
      <c r="E663" s="6"/>
      <c r="F663" s="4"/>
    </row>
    <row r="664" ht="15.75" customHeight="1">
      <c r="B664" s="4"/>
      <c r="C664" s="4"/>
      <c r="D664" s="4"/>
      <c r="E664" s="6"/>
      <c r="F664" s="4"/>
    </row>
    <row r="665" ht="15.75" customHeight="1">
      <c r="B665" s="4"/>
      <c r="C665" s="4"/>
      <c r="D665" s="4"/>
      <c r="E665" s="6"/>
      <c r="F665" s="4"/>
    </row>
    <row r="666" ht="15.75" customHeight="1">
      <c r="B666" s="4"/>
      <c r="C666" s="4"/>
      <c r="D666" s="4"/>
      <c r="E666" s="6"/>
      <c r="F666" s="4"/>
    </row>
    <row r="667" ht="15.75" customHeight="1">
      <c r="B667" s="4"/>
      <c r="C667" s="4"/>
      <c r="D667" s="4"/>
      <c r="E667" s="6"/>
      <c r="F667" s="4"/>
    </row>
    <row r="668" ht="15.75" customHeight="1">
      <c r="B668" s="4"/>
      <c r="C668" s="4"/>
      <c r="D668" s="4"/>
      <c r="E668" s="6"/>
      <c r="F668" s="4"/>
    </row>
    <row r="669" ht="15.75" customHeight="1">
      <c r="B669" s="4"/>
      <c r="C669" s="4"/>
      <c r="D669" s="4"/>
      <c r="E669" s="6"/>
      <c r="F669" s="4"/>
    </row>
    <row r="670" ht="15.75" customHeight="1">
      <c r="B670" s="4"/>
      <c r="C670" s="4"/>
      <c r="D670" s="4"/>
      <c r="E670" s="6"/>
      <c r="F670" s="4"/>
    </row>
    <row r="671" ht="15.75" customHeight="1">
      <c r="B671" s="4"/>
      <c r="C671" s="4"/>
      <c r="D671" s="4"/>
      <c r="E671" s="6"/>
      <c r="F671" s="4"/>
    </row>
    <row r="672" ht="15.75" customHeight="1">
      <c r="B672" s="4"/>
      <c r="C672" s="4"/>
      <c r="D672" s="4"/>
      <c r="E672" s="6"/>
      <c r="F672" s="4"/>
    </row>
    <row r="673" ht="15.75" customHeight="1">
      <c r="B673" s="4"/>
      <c r="C673" s="4"/>
      <c r="D673" s="4"/>
      <c r="E673" s="6"/>
      <c r="F673" s="4"/>
    </row>
    <row r="674" ht="15.75" customHeight="1">
      <c r="B674" s="4"/>
      <c r="C674" s="4"/>
      <c r="D674" s="4"/>
      <c r="E674" s="6"/>
      <c r="F674" s="4"/>
    </row>
    <row r="675" ht="15.75" customHeight="1">
      <c r="B675" s="4"/>
      <c r="C675" s="4"/>
      <c r="D675" s="4"/>
      <c r="E675" s="6"/>
      <c r="F675" s="4"/>
    </row>
    <row r="676" ht="15.75" customHeight="1">
      <c r="B676" s="4"/>
      <c r="C676" s="4"/>
      <c r="D676" s="4"/>
      <c r="E676" s="6"/>
      <c r="F676" s="4"/>
    </row>
    <row r="677" ht="15.75" customHeight="1">
      <c r="B677" s="4"/>
      <c r="C677" s="4"/>
      <c r="D677" s="4"/>
      <c r="E677" s="6"/>
      <c r="F677" s="4"/>
    </row>
    <row r="678" ht="15.75" customHeight="1">
      <c r="B678" s="4"/>
      <c r="C678" s="4"/>
      <c r="D678" s="4"/>
      <c r="E678" s="6"/>
      <c r="F678" s="4"/>
    </row>
    <row r="679" ht="15.75" customHeight="1">
      <c r="B679" s="4"/>
      <c r="C679" s="4"/>
      <c r="D679" s="4"/>
      <c r="E679" s="6"/>
      <c r="F679" s="4"/>
    </row>
    <row r="680" ht="15.75" customHeight="1">
      <c r="B680" s="4"/>
      <c r="C680" s="4"/>
      <c r="D680" s="4"/>
      <c r="E680" s="6"/>
      <c r="F680" s="4"/>
    </row>
    <row r="681" ht="15.75" customHeight="1">
      <c r="B681" s="4"/>
      <c r="C681" s="4"/>
      <c r="D681" s="4"/>
      <c r="E681" s="6"/>
      <c r="F681" s="4"/>
    </row>
    <row r="682" ht="15.75" customHeight="1">
      <c r="B682" s="4"/>
      <c r="C682" s="4"/>
      <c r="D682" s="4"/>
      <c r="E682" s="6"/>
      <c r="F682" s="4"/>
    </row>
    <row r="683" ht="15.75" customHeight="1">
      <c r="B683" s="4"/>
      <c r="C683" s="4"/>
      <c r="D683" s="4"/>
      <c r="E683" s="6"/>
      <c r="F683" s="4"/>
    </row>
    <row r="684" ht="15.75" customHeight="1">
      <c r="B684" s="4"/>
      <c r="C684" s="4"/>
      <c r="D684" s="4"/>
      <c r="E684" s="6"/>
      <c r="F684" s="4"/>
    </row>
    <row r="685" ht="15.75" customHeight="1">
      <c r="B685" s="4"/>
      <c r="C685" s="4"/>
      <c r="D685" s="4"/>
      <c r="E685" s="6"/>
      <c r="F685" s="4"/>
    </row>
    <row r="686" ht="15.75" customHeight="1">
      <c r="B686" s="4"/>
      <c r="C686" s="4"/>
      <c r="D686" s="4"/>
      <c r="E686" s="6"/>
      <c r="F686" s="4"/>
    </row>
    <row r="687" ht="15.75" customHeight="1">
      <c r="B687" s="4"/>
      <c r="C687" s="4"/>
      <c r="D687" s="4"/>
      <c r="E687" s="6"/>
      <c r="F687" s="4"/>
    </row>
    <row r="688" ht="15.75" customHeight="1">
      <c r="B688" s="4"/>
      <c r="C688" s="4"/>
      <c r="D688" s="4"/>
      <c r="E688" s="6"/>
      <c r="F688" s="4"/>
    </row>
    <row r="689" ht="15.75" customHeight="1">
      <c r="B689" s="4"/>
      <c r="C689" s="4"/>
      <c r="D689" s="4"/>
      <c r="E689" s="6"/>
      <c r="F689" s="4"/>
    </row>
    <row r="690" ht="15.75" customHeight="1">
      <c r="B690" s="4"/>
      <c r="C690" s="4"/>
      <c r="D690" s="4"/>
      <c r="E690" s="6"/>
      <c r="F690" s="4"/>
    </row>
    <row r="691" ht="15.75" customHeight="1">
      <c r="B691" s="4"/>
      <c r="C691" s="4"/>
      <c r="D691" s="4"/>
      <c r="E691" s="6"/>
      <c r="F691" s="4"/>
    </row>
    <row r="692" ht="15.75" customHeight="1">
      <c r="B692" s="4"/>
      <c r="C692" s="4"/>
      <c r="D692" s="4"/>
      <c r="E692" s="6"/>
      <c r="F692" s="4"/>
    </row>
    <row r="693" ht="15.75" customHeight="1">
      <c r="B693" s="4"/>
      <c r="C693" s="4"/>
      <c r="D693" s="4"/>
      <c r="E693" s="6"/>
      <c r="F693" s="4"/>
    </row>
    <row r="694" ht="15.75" customHeight="1">
      <c r="B694" s="4"/>
      <c r="C694" s="4"/>
      <c r="D694" s="4"/>
      <c r="E694" s="6"/>
      <c r="F694" s="4"/>
    </row>
    <row r="695" ht="15.75" customHeight="1">
      <c r="B695" s="4"/>
      <c r="C695" s="4"/>
      <c r="D695" s="4"/>
      <c r="E695" s="6"/>
      <c r="F695" s="4"/>
    </row>
    <row r="696" ht="15.75" customHeight="1">
      <c r="B696" s="4"/>
      <c r="C696" s="4"/>
      <c r="D696" s="4"/>
      <c r="E696" s="6"/>
      <c r="F696" s="4"/>
    </row>
    <row r="697" ht="15.75" customHeight="1">
      <c r="B697" s="4"/>
      <c r="C697" s="4"/>
      <c r="D697" s="4"/>
      <c r="E697" s="6"/>
      <c r="F697" s="4"/>
    </row>
    <row r="698" ht="15.75" customHeight="1">
      <c r="B698" s="4"/>
      <c r="C698" s="4"/>
      <c r="D698" s="4"/>
      <c r="E698" s="6"/>
      <c r="F698" s="4"/>
    </row>
    <row r="699" ht="15.75" customHeight="1">
      <c r="B699" s="4"/>
      <c r="C699" s="4"/>
      <c r="D699" s="4"/>
      <c r="E699" s="6"/>
      <c r="F699" s="4"/>
    </row>
    <row r="700" ht="15.75" customHeight="1">
      <c r="B700" s="4"/>
      <c r="C700" s="4"/>
      <c r="D700" s="4"/>
      <c r="E700" s="6"/>
      <c r="F700" s="4"/>
    </row>
    <row r="701" ht="15.75" customHeight="1">
      <c r="B701" s="4"/>
      <c r="C701" s="4"/>
      <c r="D701" s="4"/>
      <c r="E701" s="6"/>
      <c r="F701" s="4"/>
    </row>
    <row r="702" ht="15.75" customHeight="1">
      <c r="B702" s="4"/>
      <c r="C702" s="4"/>
      <c r="D702" s="4"/>
      <c r="E702" s="6"/>
      <c r="F702" s="4"/>
    </row>
    <row r="703" ht="15.75" customHeight="1">
      <c r="B703" s="4"/>
      <c r="C703" s="4"/>
      <c r="D703" s="4"/>
      <c r="E703" s="6"/>
      <c r="F703" s="4"/>
    </row>
    <row r="704" ht="15.75" customHeight="1">
      <c r="B704" s="4"/>
      <c r="C704" s="4"/>
      <c r="D704" s="4"/>
      <c r="E704" s="6"/>
      <c r="F704" s="4"/>
    </row>
    <row r="705" ht="15.75" customHeight="1">
      <c r="B705" s="4"/>
      <c r="C705" s="4"/>
      <c r="D705" s="4"/>
      <c r="E705" s="6"/>
      <c r="F705" s="4"/>
    </row>
    <row r="706" ht="15.75" customHeight="1">
      <c r="B706" s="4"/>
      <c r="C706" s="4"/>
      <c r="D706" s="4"/>
      <c r="E706" s="6"/>
      <c r="F706" s="4"/>
    </row>
    <row r="707" ht="15.75" customHeight="1">
      <c r="B707" s="4"/>
      <c r="C707" s="4"/>
      <c r="D707" s="4"/>
      <c r="E707" s="6"/>
      <c r="F707" s="4"/>
    </row>
    <row r="708" ht="15.75" customHeight="1">
      <c r="B708" s="4"/>
      <c r="C708" s="4"/>
      <c r="D708" s="4"/>
      <c r="E708" s="6"/>
      <c r="F708" s="4"/>
    </row>
    <row r="709" ht="15.75" customHeight="1">
      <c r="B709" s="4"/>
      <c r="C709" s="4"/>
      <c r="D709" s="4"/>
      <c r="E709" s="6"/>
      <c r="F709" s="4"/>
    </row>
    <row r="710" ht="15.75" customHeight="1">
      <c r="B710" s="4"/>
      <c r="C710" s="4"/>
      <c r="D710" s="4"/>
      <c r="E710" s="6"/>
      <c r="F710" s="4"/>
    </row>
    <row r="711" ht="15.75" customHeight="1">
      <c r="B711" s="4"/>
      <c r="C711" s="4"/>
      <c r="D711" s="4"/>
      <c r="E711" s="6"/>
      <c r="F711" s="4"/>
    </row>
    <row r="712" ht="15.75" customHeight="1">
      <c r="B712" s="4"/>
      <c r="C712" s="4"/>
      <c r="D712" s="4"/>
      <c r="E712" s="6"/>
      <c r="F712" s="4"/>
    </row>
    <row r="713" ht="15.75" customHeight="1">
      <c r="B713" s="4"/>
      <c r="C713" s="4"/>
      <c r="D713" s="4"/>
      <c r="E713" s="6"/>
      <c r="F713" s="4"/>
    </row>
    <row r="714" ht="15.75" customHeight="1">
      <c r="B714" s="4"/>
      <c r="C714" s="4"/>
      <c r="D714" s="4"/>
      <c r="E714" s="6"/>
      <c r="F714" s="4"/>
    </row>
    <row r="715" ht="15.75" customHeight="1">
      <c r="B715" s="4"/>
      <c r="C715" s="4"/>
      <c r="D715" s="4"/>
      <c r="E715" s="6"/>
      <c r="F715" s="4"/>
    </row>
    <row r="716" ht="15.75" customHeight="1">
      <c r="B716" s="4"/>
      <c r="C716" s="4"/>
      <c r="D716" s="4"/>
      <c r="E716" s="6"/>
      <c r="F716" s="4"/>
    </row>
    <row r="717" ht="15.75" customHeight="1">
      <c r="B717" s="4"/>
      <c r="C717" s="4"/>
      <c r="D717" s="4"/>
      <c r="E717" s="6"/>
      <c r="F717" s="4"/>
    </row>
    <row r="718" ht="15.75" customHeight="1">
      <c r="B718" s="4"/>
      <c r="C718" s="4"/>
      <c r="D718" s="4"/>
      <c r="E718" s="6"/>
      <c r="F718" s="4"/>
    </row>
    <row r="719" ht="15.75" customHeight="1">
      <c r="B719" s="4"/>
      <c r="C719" s="4"/>
      <c r="D719" s="4"/>
      <c r="E719" s="6"/>
      <c r="F719" s="4"/>
    </row>
    <row r="720" ht="15.75" customHeight="1">
      <c r="B720" s="4"/>
      <c r="C720" s="4"/>
      <c r="D720" s="4"/>
      <c r="E720" s="6"/>
      <c r="F720" s="4"/>
    </row>
    <row r="721" ht="15.75" customHeight="1">
      <c r="B721" s="4"/>
      <c r="C721" s="4"/>
      <c r="D721" s="4"/>
      <c r="E721" s="6"/>
      <c r="F721" s="4"/>
    </row>
    <row r="722" ht="15.75" customHeight="1">
      <c r="B722" s="4"/>
      <c r="C722" s="4"/>
      <c r="D722" s="4"/>
      <c r="E722" s="6"/>
      <c r="F722" s="4"/>
    </row>
    <row r="723" ht="15.75" customHeight="1">
      <c r="B723" s="4"/>
      <c r="C723" s="4"/>
      <c r="D723" s="4"/>
      <c r="E723" s="6"/>
      <c r="F723" s="4"/>
    </row>
    <row r="724" ht="15.75" customHeight="1">
      <c r="B724" s="4"/>
      <c r="C724" s="4"/>
      <c r="D724" s="4"/>
      <c r="E724" s="6"/>
      <c r="F724" s="4"/>
    </row>
    <row r="725" ht="15.75" customHeight="1">
      <c r="B725" s="4"/>
      <c r="C725" s="4"/>
      <c r="D725" s="4"/>
      <c r="E725" s="6"/>
      <c r="F725" s="4"/>
    </row>
    <row r="726" ht="15.75" customHeight="1">
      <c r="B726" s="4"/>
      <c r="C726" s="4"/>
      <c r="D726" s="4"/>
      <c r="E726" s="6"/>
      <c r="F726" s="4"/>
    </row>
    <row r="727" ht="15.75" customHeight="1">
      <c r="B727" s="4"/>
      <c r="C727" s="4"/>
      <c r="D727" s="4"/>
      <c r="E727" s="6"/>
      <c r="F727" s="4"/>
    </row>
    <row r="728" ht="15.75" customHeight="1">
      <c r="B728" s="4"/>
      <c r="C728" s="4"/>
      <c r="D728" s="4"/>
      <c r="E728" s="6"/>
      <c r="F728" s="4"/>
    </row>
    <row r="729" ht="15.75" customHeight="1">
      <c r="B729" s="4"/>
      <c r="C729" s="4"/>
      <c r="D729" s="4"/>
      <c r="E729" s="6"/>
      <c r="F729" s="4"/>
    </row>
    <row r="730" ht="15.75" customHeight="1">
      <c r="B730" s="4"/>
      <c r="C730" s="4"/>
      <c r="D730" s="4"/>
      <c r="E730" s="6"/>
      <c r="F730" s="4"/>
    </row>
    <row r="731" ht="15.75" customHeight="1">
      <c r="B731" s="4"/>
      <c r="C731" s="4"/>
      <c r="D731" s="4"/>
      <c r="E731" s="6"/>
      <c r="F731" s="4"/>
    </row>
    <row r="732" ht="15.75" customHeight="1">
      <c r="B732" s="4"/>
      <c r="C732" s="4"/>
      <c r="D732" s="4"/>
      <c r="E732" s="6"/>
      <c r="F732" s="4"/>
    </row>
    <row r="733" ht="15.75" customHeight="1">
      <c r="B733" s="4"/>
      <c r="C733" s="4"/>
      <c r="D733" s="4"/>
      <c r="E733" s="6"/>
      <c r="F733" s="4"/>
    </row>
    <row r="734" ht="15.75" customHeight="1">
      <c r="B734" s="4"/>
      <c r="C734" s="4"/>
      <c r="D734" s="4"/>
      <c r="E734" s="6"/>
      <c r="F734" s="4"/>
    </row>
    <row r="735" ht="15.75" customHeight="1">
      <c r="B735" s="4"/>
      <c r="C735" s="4"/>
      <c r="D735" s="4"/>
      <c r="E735" s="6"/>
      <c r="F735" s="4"/>
    </row>
    <row r="736" ht="15.75" customHeight="1">
      <c r="B736" s="4"/>
      <c r="C736" s="4"/>
      <c r="D736" s="4"/>
      <c r="E736" s="6"/>
      <c r="F736" s="4"/>
    </row>
    <row r="737" ht="15.75" customHeight="1">
      <c r="B737" s="4"/>
      <c r="C737" s="4"/>
      <c r="D737" s="4"/>
      <c r="E737" s="6"/>
      <c r="F737" s="4"/>
    </row>
    <row r="738" ht="15.75" customHeight="1">
      <c r="B738" s="4"/>
      <c r="C738" s="4"/>
      <c r="D738" s="4"/>
      <c r="E738" s="6"/>
      <c r="F738" s="4"/>
    </row>
    <row r="739" ht="15.75" customHeight="1">
      <c r="B739" s="4"/>
      <c r="C739" s="4"/>
      <c r="D739" s="4"/>
      <c r="E739" s="6"/>
      <c r="F739" s="4"/>
    </row>
    <row r="740" ht="15.75" customHeight="1">
      <c r="B740" s="4"/>
      <c r="C740" s="4"/>
      <c r="D740" s="4"/>
      <c r="E740" s="6"/>
      <c r="F740" s="4"/>
    </row>
    <row r="741" ht="15.75" customHeight="1">
      <c r="B741" s="4"/>
      <c r="C741" s="4"/>
      <c r="D741" s="4"/>
      <c r="E741" s="6"/>
      <c r="F741" s="4"/>
    </row>
    <row r="742" ht="15.75" customHeight="1">
      <c r="B742" s="4"/>
      <c r="C742" s="4"/>
      <c r="D742" s="4"/>
      <c r="E742" s="6"/>
      <c r="F742" s="4"/>
    </row>
    <row r="743" ht="15.75" customHeight="1">
      <c r="B743" s="4"/>
      <c r="C743" s="4"/>
      <c r="D743" s="4"/>
      <c r="E743" s="6"/>
      <c r="F743" s="4"/>
    </row>
    <row r="744" ht="15.75" customHeight="1">
      <c r="B744" s="4"/>
      <c r="C744" s="4"/>
      <c r="D744" s="4"/>
      <c r="E744" s="6"/>
      <c r="F744" s="4"/>
    </row>
    <row r="745" ht="15.75" customHeight="1">
      <c r="B745" s="4"/>
      <c r="C745" s="4"/>
      <c r="D745" s="4"/>
      <c r="E745" s="6"/>
      <c r="F745" s="4"/>
    </row>
    <row r="746" ht="15.75" customHeight="1">
      <c r="B746" s="4"/>
      <c r="C746" s="4"/>
      <c r="D746" s="4"/>
      <c r="E746" s="6"/>
      <c r="F746" s="4"/>
    </row>
    <row r="747" ht="15.75" customHeight="1">
      <c r="B747" s="4"/>
      <c r="C747" s="4"/>
      <c r="D747" s="4"/>
      <c r="E747" s="6"/>
      <c r="F747" s="4"/>
    </row>
    <row r="748" ht="15.75" customHeight="1">
      <c r="B748" s="4"/>
      <c r="C748" s="4"/>
      <c r="D748" s="4"/>
      <c r="E748" s="6"/>
      <c r="F748" s="4"/>
    </row>
    <row r="749" ht="15.75" customHeight="1">
      <c r="B749" s="4"/>
      <c r="C749" s="4"/>
      <c r="D749" s="4"/>
      <c r="E749" s="6"/>
      <c r="F749" s="4"/>
    </row>
    <row r="750" ht="15.75" customHeight="1">
      <c r="B750" s="4"/>
      <c r="C750" s="4"/>
      <c r="D750" s="4"/>
      <c r="E750" s="6"/>
      <c r="F750" s="4"/>
    </row>
    <row r="751" ht="15.75" customHeight="1">
      <c r="B751" s="4"/>
      <c r="C751" s="4"/>
      <c r="D751" s="4"/>
      <c r="E751" s="6"/>
      <c r="F751" s="4"/>
    </row>
    <row r="752" ht="15.75" customHeight="1">
      <c r="B752" s="4"/>
      <c r="C752" s="4"/>
      <c r="D752" s="4"/>
      <c r="E752" s="6"/>
      <c r="F752" s="4"/>
    </row>
    <row r="753" ht="15.75" customHeight="1">
      <c r="B753" s="4"/>
      <c r="C753" s="4"/>
      <c r="D753" s="4"/>
      <c r="E753" s="6"/>
      <c r="F753" s="4"/>
    </row>
    <row r="754" ht="15.75" customHeight="1">
      <c r="B754" s="4"/>
      <c r="C754" s="4"/>
      <c r="D754" s="4"/>
      <c r="E754" s="6"/>
      <c r="F754" s="4"/>
    </row>
    <row r="755" ht="15.75" customHeight="1">
      <c r="B755" s="4"/>
      <c r="C755" s="4"/>
      <c r="D755" s="4"/>
      <c r="E755" s="6"/>
      <c r="F755" s="4"/>
    </row>
    <row r="756" ht="15.75" customHeight="1">
      <c r="B756" s="4"/>
      <c r="C756" s="4"/>
      <c r="D756" s="4"/>
      <c r="E756" s="6"/>
      <c r="F756" s="4"/>
    </row>
    <row r="757" ht="15.75" customHeight="1">
      <c r="B757" s="4"/>
      <c r="C757" s="4"/>
      <c r="D757" s="4"/>
      <c r="E757" s="6"/>
      <c r="F757" s="4"/>
    </row>
    <row r="758" ht="15.75" customHeight="1">
      <c r="B758" s="4"/>
      <c r="C758" s="4"/>
      <c r="D758" s="4"/>
      <c r="E758" s="6"/>
      <c r="F758" s="4"/>
    </row>
    <row r="759" ht="15.75" customHeight="1">
      <c r="B759" s="4"/>
      <c r="C759" s="4"/>
      <c r="D759" s="4"/>
      <c r="E759" s="6"/>
      <c r="F759" s="4"/>
    </row>
    <row r="760" ht="15.75" customHeight="1">
      <c r="B760" s="4"/>
      <c r="C760" s="4"/>
      <c r="D760" s="4"/>
      <c r="E760" s="6"/>
      <c r="F760" s="4"/>
    </row>
    <row r="761" ht="15.75" customHeight="1">
      <c r="B761" s="4"/>
      <c r="C761" s="4"/>
      <c r="D761" s="4"/>
      <c r="E761" s="6"/>
      <c r="F761" s="4"/>
    </row>
    <row r="762" ht="15.75" customHeight="1">
      <c r="B762" s="4"/>
      <c r="C762" s="4"/>
      <c r="D762" s="4"/>
      <c r="E762" s="6"/>
      <c r="F762" s="4"/>
    </row>
    <row r="763" ht="15.75" customHeight="1">
      <c r="B763" s="4"/>
      <c r="C763" s="4"/>
      <c r="D763" s="4"/>
      <c r="E763" s="6"/>
      <c r="F763" s="4"/>
    </row>
    <row r="764" ht="15.75" customHeight="1">
      <c r="B764" s="4"/>
      <c r="C764" s="4"/>
      <c r="D764" s="4"/>
      <c r="E764" s="6"/>
      <c r="F764" s="4"/>
    </row>
    <row r="765" ht="15.75" customHeight="1">
      <c r="B765" s="4"/>
      <c r="C765" s="4"/>
      <c r="D765" s="4"/>
      <c r="E765" s="6"/>
      <c r="F765" s="4"/>
    </row>
    <row r="766" ht="15.75" customHeight="1">
      <c r="B766" s="4"/>
      <c r="C766" s="4"/>
      <c r="D766" s="4"/>
      <c r="E766" s="6"/>
      <c r="F766" s="4"/>
    </row>
    <row r="767" ht="15.75" customHeight="1">
      <c r="B767" s="4"/>
      <c r="C767" s="4"/>
      <c r="D767" s="4"/>
      <c r="E767" s="6"/>
      <c r="F767" s="4"/>
    </row>
    <row r="768" ht="15.75" customHeight="1">
      <c r="B768" s="4"/>
      <c r="C768" s="4"/>
      <c r="D768" s="4"/>
      <c r="E768" s="6"/>
      <c r="F768" s="4"/>
    </row>
    <row r="769" ht="15.75" customHeight="1">
      <c r="B769" s="4"/>
      <c r="C769" s="4"/>
      <c r="D769" s="4"/>
      <c r="E769" s="6"/>
      <c r="F769" s="4"/>
    </row>
    <row r="770" ht="15.75" customHeight="1">
      <c r="B770" s="4"/>
      <c r="C770" s="4"/>
      <c r="D770" s="4"/>
      <c r="E770" s="6"/>
      <c r="F770" s="4"/>
    </row>
    <row r="771" ht="15.75" customHeight="1">
      <c r="B771" s="4"/>
      <c r="C771" s="4"/>
      <c r="D771" s="4"/>
      <c r="E771" s="6"/>
      <c r="F771" s="4"/>
    </row>
    <row r="772" ht="15.75" customHeight="1">
      <c r="B772" s="4"/>
      <c r="C772" s="4"/>
      <c r="D772" s="4"/>
      <c r="E772" s="6"/>
      <c r="F772" s="4"/>
    </row>
    <row r="773" ht="15.75" customHeight="1">
      <c r="B773" s="4"/>
      <c r="C773" s="4"/>
      <c r="D773" s="4"/>
      <c r="E773" s="6"/>
      <c r="F773" s="4"/>
    </row>
    <row r="774" ht="15.75" customHeight="1">
      <c r="B774" s="4"/>
      <c r="C774" s="4"/>
      <c r="D774" s="4"/>
      <c r="E774" s="6"/>
      <c r="F774" s="4"/>
    </row>
    <row r="775" ht="15.75" customHeight="1">
      <c r="B775" s="4"/>
      <c r="C775" s="4"/>
      <c r="D775" s="4"/>
      <c r="E775" s="6"/>
      <c r="F775" s="4"/>
    </row>
    <row r="776" ht="15.75" customHeight="1">
      <c r="B776" s="4"/>
      <c r="C776" s="4"/>
      <c r="D776" s="4"/>
      <c r="E776" s="6"/>
      <c r="F776" s="4"/>
    </row>
    <row r="777" ht="15.75" customHeight="1">
      <c r="B777" s="4"/>
      <c r="C777" s="4"/>
      <c r="D777" s="4"/>
      <c r="E777" s="6"/>
      <c r="F777" s="4"/>
    </row>
    <row r="778" ht="15.75" customHeight="1">
      <c r="B778" s="4"/>
      <c r="C778" s="4"/>
      <c r="D778" s="4"/>
      <c r="E778" s="6"/>
      <c r="F778" s="4"/>
    </row>
    <row r="779" ht="15.75" customHeight="1">
      <c r="B779" s="4"/>
      <c r="C779" s="4"/>
      <c r="D779" s="4"/>
      <c r="E779" s="6"/>
      <c r="F779" s="4"/>
    </row>
    <row r="780" ht="15.75" customHeight="1">
      <c r="B780" s="4"/>
      <c r="C780" s="4"/>
      <c r="D780" s="4"/>
      <c r="E780" s="6"/>
      <c r="F780" s="4"/>
    </row>
    <row r="781" ht="15.75" customHeight="1">
      <c r="B781" s="4"/>
      <c r="C781" s="4"/>
      <c r="D781" s="4"/>
      <c r="E781" s="6"/>
      <c r="F781" s="4"/>
    </row>
    <row r="782" ht="15.75" customHeight="1">
      <c r="B782" s="4"/>
      <c r="C782" s="4"/>
      <c r="D782" s="4"/>
      <c r="E782" s="6"/>
      <c r="F782" s="4"/>
    </row>
    <row r="783" ht="15.75" customHeight="1">
      <c r="B783" s="4"/>
      <c r="C783" s="4"/>
      <c r="D783" s="4"/>
      <c r="E783" s="6"/>
      <c r="F783" s="4"/>
    </row>
    <row r="784" ht="15.75" customHeight="1">
      <c r="B784" s="4"/>
      <c r="C784" s="4"/>
      <c r="D784" s="4"/>
      <c r="E784" s="6"/>
      <c r="F784" s="4"/>
    </row>
    <row r="785" ht="15.75" customHeight="1">
      <c r="B785" s="4"/>
      <c r="C785" s="4"/>
      <c r="D785" s="4"/>
      <c r="E785" s="6"/>
      <c r="F785" s="4"/>
    </row>
    <row r="786" ht="15.75" customHeight="1">
      <c r="B786" s="4"/>
      <c r="C786" s="4"/>
      <c r="D786" s="4"/>
      <c r="E786" s="6"/>
      <c r="F786" s="4"/>
    </row>
    <row r="787" ht="15.75" customHeight="1">
      <c r="B787" s="4"/>
      <c r="C787" s="4"/>
      <c r="D787" s="4"/>
      <c r="E787" s="6"/>
      <c r="F787" s="4"/>
    </row>
    <row r="788" ht="15.75" customHeight="1">
      <c r="B788" s="4"/>
      <c r="C788" s="4"/>
      <c r="D788" s="4"/>
      <c r="E788" s="6"/>
      <c r="F788" s="4"/>
    </row>
    <row r="789" ht="15.75" customHeight="1">
      <c r="B789" s="4"/>
      <c r="C789" s="4"/>
      <c r="D789" s="4"/>
      <c r="E789" s="6"/>
      <c r="F789" s="4"/>
    </row>
    <row r="790" ht="15.75" customHeight="1">
      <c r="B790" s="4"/>
      <c r="C790" s="4"/>
      <c r="D790" s="4"/>
      <c r="E790" s="6"/>
      <c r="F790" s="4"/>
    </row>
    <row r="791" ht="15.75" customHeight="1">
      <c r="B791" s="4"/>
      <c r="C791" s="4"/>
      <c r="D791" s="4"/>
      <c r="E791" s="6"/>
      <c r="F791" s="4"/>
    </row>
    <row r="792" ht="15.75" customHeight="1">
      <c r="B792" s="4"/>
      <c r="C792" s="4"/>
      <c r="D792" s="4"/>
      <c r="E792" s="6"/>
      <c r="F792" s="4"/>
    </row>
    <row r="793" ht="15.75" customHeight="1">
      <c r="B793" s="4"/>
      <c r="C793" s="4"/>
      <c r="D793" s="4"/>
      <c r="E793" s="6"/>
      <c r="F793" s="4"/>
    </row>
    <row r="794" ht="15.75" customHeight="1">
      <c r="B794" s="4"/>
      <c r="C794" s="4"/>
      <c r="D794" s="4"/>
      <c r="E794" s="6"/>
      <c r="F794" s="4"/>
    </row>
    <row r="795" ht="15.75" customHeight="1">
      <c r="B795" s="4"/>
      <c r="C795" s="4"/>
      <c r="D795" s="4"/>
      <c r="E795" s="6"/>
      <c r="F795" s="4"/>
    </row>
    <row r="796" ht="15.75" customHeight="1">
      <c r="B796" s="4"/>
      <c r="C796" s="4"/>
      <c r="D796" s="4"/>
      <c r="E796" s="6"/>
      <c r="F796" s="4"/>
    </row>
    <row r="797" ht="15.75" customHeight="1">
      <c r="B797" s="4"/>
      <c r="C797" s="4"/>
      <c r="D797" s="4"/>
      <c r="E797" s="6"/>
      <c r="F797" s="4"/>
    </row>
    <row r="798" ht="15.75" customHeight="1">
      <c r="B798" s="4"/>
      <c r="C798" s="4"/>
      <c r="D798" s="4"/>
      <c r="E798" s="6"/>
      <c r="F798" s="4"/>
    </row>
    <row r="799" ht="15.75" customHeight="1">
      <c r="B799" s="4"/>
      <c r="C799" s="4"/>
      <c r="D799" s="4"/>
      <c r="E799" s="6"/>
      <c r="F799" s="4"/>
    </row>
    <row r="800" ht="15.75" customHeight="1">
      <c r="B800" s="4"/>
      <c r="C800" s="4"/>
      <c r="D800" s="4"/>
      <c r="E800" s="6"/>
      <c r="F800" s="4"/>
    </row>
    <row r="801" ht="15.75" customHeight="1">
      <c r="B801" s="4"/>
      <c r="C801" s="4"/>
      <c r="D801" s="4"/>
      <c r="E801" s="6"/>
      <c r="F801" s="4"/>
    </row>
    <row r="802" ht="15.75" customHeight="1">
      <c r="B802" s="4"/>
      <c r="C802" s="4"/>
      <c r="D802" s="4"/>
      <c r="E802" s="6"/>
      <c r="F802" s="4"/>
    </row>
    <row r="803" ht="15.75" customHeight="1">
      <c r="B803" s="4"/>
      <c r="C803" s="4"/>
      <c r="D803" s="4"/>
      <c r="E803" s="6"/>
      <c r="F803" s="4"/>
    </row>
    <row r="804" ht="15.75" customHeight="1">
      <c r="B804" s="4"/>
      <c r="C804" s="4"/>
      <c r="D804" s="4"/>
      <c r="E804" s="6"/>
      <c r="F804" s="4"/>
    </row>
    <row r="805" ht="15.75" customHeight="1">
      <c r="B805" s="4"/>
      <c r="C805" s="4"/>
      <c r="D805" s="4"/>
      <c r="E805" s="6"/>
      <c r="F805" s="4"/>
    </row>
    <row r="806" ht="15.75" customHeight="1">
      <c r="B806" s="4"/>
      <c r="C806" s="4"/>
      <c r="D806" s="4"/>
      <c r="E806" s="6"/>
      <c r="F806" s="4"/>
    </row>
    <row r="807" ht="15.75" customHeight="1">
      <c r="B807" s="4"/>
      <c r="C807" s="4"/>
      <c r="D807" s="4"/>
      <c r="E807" s="6"/>
      <c r="F807" s="4"/>
    </row>
    <row r="808" ht="15.75" customHeight="1">
      <c r="B808" s="4"/>
      <c r="C808" s="4"/>
      <c r="D808" s="4"/>
      <c r="E808" s="6"/>
      <c r="F808" s="4"/>
    </row>
    <row r="809" ht="15.75" customHeight="1">
      <c r="B809" s="4"/>
      <c r="C809" s="4"/>
      <c r="D809" s="4"/>
      <c r="E809" s="6"/>
      <c r="F809" s="4"/>
    </row>
    <row r="810" ht="15.75" customHeight="1">
      <c r="B810" s="4"/>
      <c r="C810" s="4"/>
      <c r="D810" s="4"/>
      <c r="E810" s="6"/>
      <c r="F810" s="4"/>
    </row>
    <row r="811" ht="15.75" customHeight="1">
      <c r="B811" s="4"/>
      <c r="C811" s="4"/>
      <c r="D811" s="4"/>
      <c r="E811" s="6"/>
      <c r="F811" s="4"/>
    </row>
    <row r="812" ht="15.75" customHeight="1">
      <c r="B812" s="4"/>
      <c r="C812" s="4"/>
      <c r="D812" s="4"/>
      <c r="E812" s="6"/>
      <c r="F812" s="4"/>
    </row>
    <row r="813" ht="15.75" customHeight="1">
      <c r="B813" s="4"/>
      <c r="C813" s="4"/>
      <c r="D813" s="4"/>
      <c r="E813" s="6"/>
      <c r="F813" s="4"/>
    </row>
    <row r="814" ht="15.75" customHeight="1">
      <c r="B814" s="4"/>
      <c r="C814" s="4"/>
      <c r="D814" s="4"/>
      <c r="E814" s="6"/>
      <c r="F814" s="4"/>
    </row>
    <row r="815" ht="15.75" customHeight="1">
      <c r="B815" s="4"/>
      <c r="C815" s="4"/>
      <c r="D815" s="4"/>
      <c r="E815" s="6"/>
      <c r="F815" s="4"/>
    </row>
    <row r="816" ht="15.75" customHeight="1">
      <c r="B816" s="4"/>
      <c r="C816" s="4"/>
      <c r="D816" s="4"/>
      <c r="E816" s="6"/>
      <c r="F816" s="4"/>
    </row>
    <row r="817" ht="15.75" customHeight="1">
      <c r="B817" s="4"/>
      <c r="C817" s="4"/>
      <c r="D817" s="4"/>
      <c r="E817" s="6"/>
      <c r="F817" s="4"/>
    </row>
    <row r="818" ht="15.75" customHeight="1">
      <c r="B818" s="4"/>
      <c r="C818" s="4"/>
      <c r="D818" s="4"/>
      <c r="E818" s="6"/>
      <c r="F818" s="4"/>
    </row>
    <row r="819" ht="15.75" customHeight="1">
      <c r="B819" s="4"/>
      <c r="C819" s="4"/>
      <c r="D819" s="4"/>
      <c r="E819" s="6"/>
      <c r="F819" s="4"/>
    </row>
    <row r="820" ht="15.75" customHeight="1">
      <c r="B820" s="4"/>
      <c r="C820" s="4"/>
      <c r="D820" s="4"/>
      <c r="E820" s="6"/>
      <c r="F820" s="4"/>
    </row>
    <row r="821" ht="15.75" customHeight="1">
      <c r="B821" s="4"/>
      <c r="C821" s="4"/>
      <c r="D821" s="4"/>
      <c r="E821" s="6"/>
      <c r="F821" s="4"/>
    </row>
    <row r="822" ht="15.75" customHeight="1">
      <c r="B822" s="4"/>
      <c r="C822" s="4"/>
      <c r="D822" s="4"/>
      <c r="E822" s="6"/>
      <c r="F822" s="4"/>
    </row>
    <row r="823" ht="15.75" customHeight="1">
      <c r="B823" s="4"/>
      <c r="C823" s="4"/>
      <c r="D823" s="4"/>
      <c r="E823" s="6"/>
      <c r="F823" s="4"/>
    </row>
    <row r="824" ht="15.75" customHeight="1">
      <c r="B824" s="4"/>
      <c r="C824" s="4"/>
      <c r="D824" s="4"/>
      <c r="E824" s="6"/>
      <c r="F824" s="4"/>
    </row>
    <row r="825" ht="15.75" customHeight="1">
      <c r="B825" s="4"/>
      <c r="C825" s="4"/>
      <c r="D825" s="4"/>
      <c r="E825" s="6"/>
      <c r="F825" s="4"/>
    </row>
    <row r="826" ht="15.75" customHeight="1">
      <c r="B826" s="4"/>
      <c r="C826" s="4"/>
      <c r="D826" s="4"/>
      <c r="E826" s="6"/>
      <c r="F826" s="4"/>
    </row>
    <row r="827" ht="15.75" customHeight="1">
      <c r="B827" s="4"/>
      <c r="C827" s="4"/>
      <c r="D827" s="4"/>
      <c r="E827" s="6"/>
      <c r="F827" s="4"/>
    </row>
    <row r="828" ht="15.75" customHeight="1">
      <c r="B828" s="4"/>
      <c r="C828" s="4"/>
      <c r="D828" s="4"/>
      <c r="E828" s="6"/>
      <c r="F828" s="4"/>
    </row>
    <row r="829" ht="15.75" customHeight="1">
      <c r="B829" s="4"/>
      <c r="C829" s="4"/>
      <c r="D829" s="4"/>
      <c r="E829" s="6"/>
      <c r="F829" s="4"/>
    </row>
    <row r="830" ht="15.75" customHeight="1">
      <c r="B830" s="4"/>
      <c r="C830" s="4"/>
      <c r="D830" s="4"/>
      <c r="E830" s="6"/>
      <c r="F830" s="4"/>
    </row>
    <row r="831" ht="15.75" customHeight="1">
      <c r="B831" s="4"/>
      <c r="C831" s="4"/>
      <c r="D831" s="4"/>
      <c r="E831" s="6"/>
      <c r="F831" s="4"/>
    </row>
    <row r="832" ht="15.75" customHeight="1">
      <c r="B832" s="4"/>
      <c r="C832" s="4"/>
      <c r="D832" s="4"/>
      <c r="E832" s="6"/>
      <c r="F832" s="4"/>
    </row>
    <row r="833" ht="15.75" customHeight="1">
      <c r="B833" s="4"/>
      <c r="C833" s="4"/>
      <c r="D833" s="4"/>
      <c r="E833" s="6"/>
      <c r="F833" s="4"/>
    </row>
    <row r="834" ht="15.75" customHeight="1">
      <c r="B834" s="4"/>
      <c r="C834" s="4"/>
      <c r="D834" s="4"/>
      <c r="E834" s="6"/>
      <c r="F834" s="4"/>
    </row>
    <row r="835" ht="15.75" customHeight="1">
      <c r="B835" s="4"/>
      <c r="C835" s="4"/>
      <c r="D835" s="4"/>
      <c r="E835" s="6"/>
      <c r="F835" s="4"/>
    </row>
    <row r="836" ht="15.75" customHeight="1">
      <c r="B836" s="4"/>
      <c r="C836" s="4"/>
      <c r="D836" s="4"/>
      <c r="E836" s="6"/>
      <c r="F836" s="4"/>
    </row>
    <row r="837" ht="15.75" customHeight="1">
      <c r="B837" s="4"/>
      <c r="C837" s="4"/>
      <c r="D837" s="4"/>
      <c r="E837" s="6"/>
      <c r="F837" s="4"/>
    </row>
    <row r="838" ht="15.75" customHeight="1">
      <c r="B838" s="4"/>
      <c r="C838" s="4"/>
      <c r="D838" s="4"/>
      <c r="E838" s="6"/>
      <c r="F838" s="4"/>
    </row>
    <row r="839" ht="15.75" customHeight="1">
      <c r="B839" s="4"/>
      <c r="C839" s="4"/>
      <c r="D839" s="4"/>
      <c r="E839" s="6"/>
      <c r="F839" s="4"/>
    </row>
    <row r="840" ht="15.75" customHeight="1">
      <c r="B840" s="4"/>
      <c r="C840" s="4"/>
      <c r="D840" s="4"/>
      <c r="E840" s="6"/>
      <c r="F840" s="4"/>
    </row>
    <row r="841" ht="15.75" customHeight="1">
      <c r="B841" s="4"/>
      <c r="C841" s="4"/>
      <c r="D841" s="4"/>
      <c r="E841" s="6"/>
      <c r="F841" s="4"/>
    </row>
    <row r="842" ht="15.75" customHeight="1">
      <c r="B842" s="4"/>
      <c r="C842" s="4"/>
      <c r="D842" s="4"/>
      <c r="E842" s="6"/>
      <c r="F842" s="4"/>
    </row>
    <row r="843" ht="15.75" customHeight="1">
      <c r="B843" s="4"/>
      <c r="C843" s="4"/>
      <c r="D843" s="4"/>
      <c r="E843" s="6"/>
      <c r="F843" s="4"/>
    </row>
    <row r="844" ht="15.75" customHeight="1">
      <c r="B844" s="4"/>
      <c r="C844" s="4"/>
      <c r="D844" s="4"/>
      <c r="E844" s="6"/>
      <c r="F844" s="4"/>
    </row>
    <row r="845" ht="15.75" customHeight="1">
      <c r="B845" s="4"/>
      <c r="C845" s="4"/>
      <c r="D845" s="4"/>
      <c r="E845" s="6"/>
      <c r="F845" s="4"/>
    </row>
    <row r="846" ht="15.75" customHeight="1">
      <c r="B846" s="4"/>
      <c r="C846" s="4"/>
      <c r="D846" s="4"/>
      <c r="E846" s="6"/>
      <c r="F846" s="4"/>
    </row>
    <row r="847" ht="15.75" customHeight="1">
      <c r="B847" s="4"/>
      <c r="C847" s="4"/>
      <c r="D847" s="4"/>
      <c r="E847" s="6"/>
      <c r="F847" s="4"/>
    </row>
    <row r="848" ht="15.75" customHeight="1">
      <c r="B848" s="4"/>
      <c r="C848" s="4"/>
      <c r="D848" s="4"/>
      <c r="E848" s="6"/>
      <c r="F848" s="4"/>
    </row>
    <row r="849" ht="15.75" customHeight="1">
      <c r="B849" s="4"/>
      <c r="C849" s="4"/>
      <c r="D849" s="4"/>
      <c r="E849" s="6"/>
      <c r="F849" s="4"/>
    </row>
    <row r="850" ht="15.75" customHeight="1">
      <c r="B850" s="4"/>
      <c r="C850" s="4"/>
      <c r="D850" s="4"/>
      <c r="E850" s="6"/>
      <c r="F850" s="4"/>
    </row>
    <row r="851" ht="15.75" customHeight="1">
      <c r="B851" s="4"/>
      <c r="C851" s="4"/>
      <c r="D851" s="4"/>
      <c r="E851" s="6"/>
      <c r="F851" s="4"/>
    </row>
    <row r="852" ht="15.75" customHeight="1">
      <c r="B852" s="4"/>
      <c r="C852" s="4"/>
      <c r="D852" s="4"/>
      <c r="E852" s="6"/>
      <c r="F852" s="4"/>
    </row>
    <row r="853" ht="15.75" customHeight="1">
      <c r="B853" s="4"/>
      <c r="C853" s="4"/>
      <c r="D853" s="4"/>
      <c r="E853" s="6"/>
      <c r="F853" s="4"/>
    </row>
    <row r="854" ht="15.75" customHeight="1">
      <c r="B854" s="4"/>
      <c r="C854" s="4"/>
      <c r="D854" s="4"/>
      <c r="E854" s="6"/>
      <c r="F854" s="4"/>
    </row>
    <row r="855" ht="15.75" customHeight="1">
      <c r="B855" s="4"/>
      <c r="C855" s="4"/>
      <c r="D855" s="4"/>
      <c r="E855" s="6"/>
      <c r="F855" s="4"/>
    </row>
    <row r="856" ht="15.75" customHeight="1">
      <c r="B856" s="4"/>
      <c r="C856" s="4"/>
      <c r="D856" s="4"/>
      <c r="E856" s="6"/>
      <c r="F856" s="4"/>
    </row>
    <row r="857" ht="15.75" customHeight="1">
      <c r="B857" s="4"/>
      <c r="C857" s="4"/>
      <c r="D857" s="4"/>
      <c r="E857" s="6"/>
      <c r="F857" s="4"/>
    </row>
    <row r="858" ht="15.75" customHeight="1">
      <c r="B858" s="4"/>
      <c r="C858" s="4"/>
      <c r="D858" s="4"/>
      <c r="E858" s="6"/>
      <c r="F858" s="4"/>
    </row>
    <row r="859" ht="15.75" customHeight="1">
      <c r="B859" s="4"/>
      <c r="C859" s="4"/>
      <c r="D859" s="4"/>
      <c r="E859" s="6"/>
      <c r="F859" s="4"/>
    </row>
    <row r="860" ht="15.75" customHeight="1">
      <c r="B860" s="4"/>
      <c r="C860" s="4"/>
      <c r="D860" s="4"/>
      <c r="E860" s="6"/>
      <c r="F860" s="4"/>
    </row>
    <row r="861" ht="15.75" customHeight="1">
      <c r="B861" s="4"/>
      <c r="C861" s="4"/>
      <c r="D861" s="4"/>
      <c r="E861" s="6"/>
      <c r="F861" s="4"/>
    </row>
    <row r="862" ht="15.75" customHeight="1">
      <c r="B862" s="4"/>
      <c r="C862" s="4"/>
      <c r="D862" s="4"/>
      <c r="E862" s="6"/>
      <c r="F862" s="4"/>
    </row>
    <row r="863" ht="15.75" customHeight="1">
      <c r="B863" s="4"/>
      <c r="C863" s="4"/>
      <c r="D863" s="4"/>
      <c r="E863" s="6"/>
      <c r="F863" s="4"/>
    </row>
    <row r="864" ht="15.75" customHeight="1">
      <c r="B864" s="4"/>
      <c r="C864" s="4"/>
      <c r="D864" s="4"/>
      <c r="E864" s="6"/>
      <c r="F864" s="4"/>
    </row>
    <row r="865" ht="15.75" customHeight="1">
      <c r="B865" s="4"/>
      <c r="C865" s="4"/>
      <c r="D865" s="4"/>
      <c r="E865" s="6"/>
      <c r="F865" s="4"/>
    </row>
    <row r="866" ht="15.75" customHeight="1">
      <c r="B866" s="4"/>
      <c r="C866" s="4"/>
      <c r="D866" s="4"/>
      <c r="E866" s="6"/>
      <c r="F866" s="4"/>
    </row>
    <row r="867" ht="15.75" customHeight="1">
      <c r="B867" s="4"/>
      <c r="C867" s="4"/>
      <c r="D867" s="4"/>
      <c r="E867" s="6"/>
      <c r="F867" s="4"/>
    </row>
    <row r="868" ht="15.75" customHeight="1">
      <c r="B868" s="4"/>
      <c r="C868" s="4"/>
      <c r="D868" s="4"/>
      <c r="E868" s="6"/>
      <c r="F868" s="4"/>
    </row>
    <row r="869" ht="15.75" customHeight="1">
      <c r="B869" s="4"/>
      <c r="C869" s="4"/>
      <c r="D869" s="4"/>
      <c r="E869" s="6"/>
      <c r="F869" s="4"/>
    </row>
    <row r="870" ht="15.75" customHeight="1">
      <c r="B870" s="4"/>
      <c r="C870" s="4"/>
      <c r="D870" s="4"/>
      <c r="E870" s="6"/>
      <c r="F870" s="4"/>
    </row>
    <row r="871" ht="15.75" customHeight="1">
      <c r="B871" s="4"/>
      <c r="C871" s="4"/>
      <c r="D871" s="4"/>
      <c r="E871" s="6"/>
      <c r="F871" s="4"/>
    </row>
    <row r="872" ht="15.75" customHeight="1">
      <c r="B872" s="4"/>
      <c r="C872" s="4"/>
      <c r="D872" s="4"/>
      <c r="E872" s="6"/>
      <c r="F872" s="4"/>
    </row>
    <row r="873" ht="15.75" customHeight="1">
      <c r="B873" s="4"/>
      <c r="C873" s="4"/>
      <c r="D873" s="4"/>
      <c r="E873" s="6"/>
      <c r="F873" s="4"/>
    </row>
    <row r="874" ht="15.75" customHeight="1">
      <c r="B874" s="4"/>
      <c r="C874" s="4"/>
      <c r="D874" s="4"/>
      <c r="E874" s="6"/>
      <c r="F874" s="4"/>
    </row>
    <row r="875" ht="15.75" customHeight="1">
      <c r="B875" s="4"/>
      <c r="C875" s="4"/>
      <c r="D875" s="4"/>
      <c r="E875" s="6"/>
      <c r="F875" s="4"/>
    </row>
    <row r="876" ht="15.75" customHeight="1">
      <c r="B876" s="4"/>
      <c r="C876" s="4"/>
      <c r="D876" s="4"/>
      <c r="E876" s="6"/>
      <c r="F876" s="4"/>
    </row>
    <row r="877" ht="15.75" customHeight="1">
      <c r="B877" s="4"/>
      <c r="C877" s="4"/>
      <c r="D877" s="4"/>
      <c r="E877" s="6"/>
      <c r="F877" s="4"/>
    </row>
    <row r="878" ht="15.75" customHeight="1">
      <c r="B878" s="4"/>
      <c r="C878" s="4"/>
      <c r="D878" s="4"/>
      <c r="E878" s="6"/>
      <c r="F878" s="4"/>
    </row>
    <row r="879" ht="15.75" customHeight="1">
      <c r="B879" s="4"/>
      <c r="C879" s="4"/>
      <c r="D879" s="4"/>
      <c r="E879" s="6"/>
      <c r="F879" s="4"/>
    </row>
    <row r="880" ht="15.75" customHeight="1">
      <c r="B880" s="4"/>
      <c r="C880" s="4"/>
      <c r="D880" s="4"/>
      <c r="E880" s="6"/>
      <c r="F880" s="4"/>
    </row>
    <row r="881" ht="15.75" customHeight="1">
      <c r="B881" s="4"/>
      <c r="C881" s="4"/>
      <c r="D881" s="4"/>
      <c r="E881" s="6"/>
      <c r="F881" s="4"/>
    </row>
    <row r="882" ht="15.75" customHeight="1">
      <c r="B882" s="4"/>
      <c r="C882" s="4"/>
      <c r="D882" s="4"/>
      <c r="E882" s="6"/>
      <c r="F882" s="4"/>
    </row>
    <row r="883" ht="15.75" customHeight="1">
      <c r="B883" s="4"/>
      <c r="C883" s="4"/>
      <c r="D883" s="4"/>
      <c r="E883" s="6"/>
      <c r="F883" s="4"/>
    </row>
    <row r="884" ht="15.75" customHeight="1">
      <c r="B884" s="4"/>
      <c r="C884" s="4"/>
      <c r="D884" s="4"/>
      <c r="E884" s="6"/>
      <c r="F884" s="4"/>
    </row>
    <row r="885" ht="15.75" customHeight="1">
      <c r="B885" s="4"/>
      <c r="C885" s="4"/>
      <c r="D885" s="4"/>
      <c r="E885" s="6"/>
      <c r="F885" s="4"/>
    </row>
    <row r="886" ht="15.75" customHeight="1">
      <c r="B886" s="4"/>
      <c r="C886" s="4"/>
      <c r="D886" s="4"/>
      <c r="E886" s="6"/>
      <c r="F886" s="4"/>
    </row>
    <row r="887" ht="15.75" customHeight="1">
      <c r="B887" s="4"/>
      <c r="C887" s="4"/>
      <c r="D887" s="4"/>
      <c r="E887" s="6"/>
      <c r="F887" s="4"/>
    </row>
    <row r="888" ht="15.75" customHeight="1">
      <c r="B888" s="4"/>
      <c r="C888" s="4"/>
      <c r="D888" s="4"/>
      <c r="E888" s="6"/>
      <c r="F888" s="4"/>
    </row>
    <row r="889" ht="15.75" customHeight="1">
      <c r="B889" s="4"/>
      <c r="C889" s="4"/>
      <c r="D889" s="4"/>
      <c r="E889" s="6"/>
      <c r="F889" s="4"/>
    </row>
    <row r="890" ht="15.75" customHeight="1">
      <c r="B890" s="4"/>
      <c r="C890" s="4"/>
      <c r="D890" s="4"/>
      <c r="E890" s="6"/>
      <c r="F890" s="4"/>
    </row>
    <row r="891" ht="15.75" customHeight="1">
      <c r="B891" s="4"/>
      <c r="C891" s="4"/>
      <c r="D891" s="4"/>
      <c r="E891" s="6"/>
      <c r="F891" s="4"/>
    </row>
    <row r="892" ht="15.75" customHeight="1">
      <c r="B892" s="4"/>
      <c r="C892" s="4"/>
      <c r="D892" s="4"/>
      <c r="E892" s="6"/>
      <c r="F892" s="4"/>
    </row>
    <row r="893" ht="15.75" customHeight="1">
      <c r="B893" s="4"/>
      <c r="C893" s="4"/>
      <c r="D893" s="4"/>
      <c r="E893" s="6"/>
      <c r="F893" s="4"/>
    </row>
    <row r="894" ht="15.75" customHeight="1">
      <c r="B894" s="4"/>
      <c r="C894" s="4"/>
      <c r="D894" s="4"/>
      <c r="E894" s="6"/>
      <c r="F894" s="4"/>
    </row>
    <row r="895" ht="15.75" customHeight="1">
      <c r="B895" s="4"/>
      <c r="C895" s="4"/>
      <c r="D895" s="4"/>
      <c r="E895" s="6"/>
      <c r="F895" s="4"/>
    </row>
    <row r="896" ht="15.75" customHeight="1">
      <c r="B896" s="4"/>
      <c r="C896" s="4"/>
      <c r="D896" s="4"/>
      <c r="E896" s="6"/>
      <c r="F896" s="4"/>
    </row>
    <row r="897" ht="15.75" customHeight="1">
      <c r="B897" s="4"/>
      <c r="C897" s="4"/>
      <c r="D897" s="4"/>
      <c r="E897" s="6"/>
      <c r="F897" s="4"/>
    </row>
    <row r="898" ht="15.75" customHeight="1">
      <c r="B898" s="4"/>
      <c r="C898" s="4"/>
      <c r="D898" s="4"/>
      <c r="E898" s="6"/>
      <c r="F898" s="4"/>
    </row>
    <row r="899" ht="15.75" customHeight="1">
      <c r="B899" s="4"/>
      <c r="C899" s="4"/>
      <c r="D899" s="4"/>
      <c r="E899" s="6"/>
      <c r="F899" s="4"/>
    </row>
    <row r="900" ht="15.75" customHeight="1">
      <c r="B900" s="4"/>
      <c r="C900" s="4"/>
      <c r="D900" s="4"/>
      <c r="E900" s="6"/>
      <c r="F900" s="4"/>
    </row>
    <row r="901" ht="15.75" customHeight="1">
      <c r="B901" s="4"/>
      <c r="C901" s="4"/>
      <c r="D901" s="4"/>
      <c r="E901" s="6"/>
      <c r="F901" s="4"/>
    </row>
    <row r="902" ht="15.75" customHeight="1">
      <c r="B902" s="4"/>
      <c r="C902" s="4"/>
      <c r="D902" s="4"/>
      <c r="E902" s="6"/>
      <c r="F902" s="4"/>
    </row>
    <row r="903" ht="15.75" customHeight="1">
      <c r="B903" s="4"/>
      <c r="C903" s="4"/>
      <c r="D903" s="4"/>
      <c r="E903" s="6"/>
      <c r="F903" s="4"/>
    </row>
    <row r="904" ht="15.75" customHeight="1">
      <c r="B904" s="4"/>
      <c r="C904" s="4"/>
      <c r="D904" s="4"/>
      <c r="E904" s="6"/>
      <c r="F904" s="4"/>
    </row>
    <row r="905" ht="15.75" customHeight="1">
      <c r="B905" s="4"/>
      <c r="C905" s="4"/>
      <c r="D905" s="4"/>
      <c r="E905" s="6"/>
      <c r="F905" s="4"/>
    </row>
    <row r="906" ht="15.75" customHeight="1">
      <c r="B906" s="4"/>
      <c r="C906" s="4"/>
      <c r="D906" s="4"/>
      <c r="E906" s="6"/>
      <c r="F906" s="4"/>
    </row>
    <row r="907" ht="15.75" customHeight="1">
      <c r="B907" s="4"/>
      <c r="C907" s="4"/>
      <c r="D907" s="4"/>
      <c r="E907" s="6"/>
      <c r="F907" s="4"/>
    </row>
    <row r="908" ht="15.75" customHeight="1">
      <c r="B908" s="4"/>
      <c r="C908" s="4"/>
      <c r="D908" s="4"/>
      <c r="E908" s="6"/>
      <c r="F908" s="4"/>
    </row>
    <row r="909" ht="15.75" customHeight="1">
      <c r="B909" s="4"/>
      <c r="C909" s="4"/>
      <c r="D909" s="4"/>
      <c r="E909" s="6"/>
      <c r="F909" s="4"/>
    </row>
    <row r="910" ht="15.75" customHeight="1">
      <c r="B910" s="4"/>
      <c r="C910" s="4"/>
      <c r="D910" s="4"/>
      <c r="E910" s="6"/>
      <c r="F910" s="4"/>
    </row>
    <row r="911" ht="15.75" customHeight="1">
      <c r="B911" s="4"/>
      <c r="C911" s="4"/>
      <c r="D911" s="4"/>
      <c r="E911" s="6"/>
      <c r="F911" s="4"/>
    </row>
    <row r="912" ht="15.75" customHeight="1">
      <c r="B912" s="4"/>
      <c r="C912" s="4"/>
      <c r="D912" s="4"/>
      <c r="E912" s="6"/>
      <c r="F912" s="4"/>
    </row>
    <row r="913" ht="15.75" customHeight="1">
      <c r="B913" s="4"/>
      <c r="C913" s="4"/>
      <c r="D913" s="4"/>
      <c r="E913" s="6"/>
      <c r="F913" s="4"/>
    </row>
    <row r="914" ht="15.75" customHeight="1">
      <c r="B914" s="4"/>
      <c r="C914" s="4"/>
      <c r="D914" s="4"/>
      <c r="E914" s="6"/>
      <c r="F914" s="4"/>
    </row>
    <row r="915" ht="15.75" customHeight="1">
      <c r="B915" s="4"/>
      <c r="C915" s="4"/>
      <c r="D915" s="4"/>
      <c r="E915" s="6"/>
      <c r="F915" s="4"/>
    </row>
    <row r="916" ht="15.75" customHeight="1">
      <c r="B916" s="4"/>
      <c r="C916" s="4"/>
      <c r="D916" s="4"/>
      <c r="E916" s="6"/>
      <c r="F916" s="4"/>
    </row>
    <row r="917" ht="15.75" customHeight="1">
      <c r="B917" s="4"/>
      <c r="C917" s="4"/>
      <c r="D917" s="4"/>
      <c r="E917" s="6"/>
      <c r="F917" s="4"/>
    </row>
    <row r="918" ht="15.75" customHeight="1">
      <c r="B918" s="4"/>
      <c r="C918" s="4"/>
      <c r="D918" s="4"/>
      <c r="E918" s="6"/>
      <c r="F918" s="4"/>
    </row>
    <row r="919" ht="15.75" customHeight="1">
      <c r="B919" s="4"/>
      <c r="C919" s="4"/>
      <c r="D919" s="4"/>
      <c r="E919" s="6"/>
      <c r="F919" s="4"/>
    </row>
    <row r="920" ht="15.75" customHeight="1">
      <c r="B920" s="4"/>
      <c r="C920" s="4"/>
      <c r="D920" s="4"/>
      <c r="E920" s="6"/>
      <c r="F920" s="4"/>
    </row>
    <row r="921" ht="15.75" customHeight="1">
      <c r="B921" s="4"/>
      <c r="C921" s="4"/>
      <c r="D921" s="4"/>
      <c r="E921" s="6"/>
      <c r="F921" s="4"/>
    </row>
    <row r="922" ht="15.75" customHeight="1">
      <c r="B922" s="4"/>
      <c r="C922" s="4"/>
      <c r="D922" s="4"/>
      <c r="E922" s="6"/>
      <c r="F922" s="4"/>
    </row>
    <row r="923" ht="15.75" customHeight="1">
      <c r="B923" s="4"/>
      <c r="C923" s="4"/>
      <c r="D923" s="4"/>
      <c r="E923" s="6"/>
      <c r="F923" s="4"/>
    </row>
    <row r="924" ht="15.75" customHeight="1">
      <c r="B924" s="4"/>
      <c r="C924" s="4"/>
      <c r="D924" s="4"/>
      <c r="E924" s="6"/>
      <c r="F924" s="4"/>
    </row>
    <row r="925" ht="15.75" customHeight="1">
      <c r="B925" s="4"/>
      <c r="C925" s="4"/>
      <c r="D925" s="4"/>
      <c r="E925" s="6"/>
      <c r="F925" s="4"/>
    </row>
    <row r="926" ht="15.75" customHeight="1">
      <c r="B926" s="4"/>
      <c r="C926" s="4"/>
      <c r="D926" s="4"/>
      <c r="E926" s="6"/>
      <c r="F926" s="4"/>
    </row>
    <row r="927" ht="15.75" customHeight="1">
      <c r="B927" s="4"/>
      <c r="C927" s="4"/>
      <c r="D927" s="4"/>
      <c r="E927" s="6"/>
      <c r="F927" s="4"/>
    </row>
    <row r="928" ht="15.75" customHeight="1">
      <c r="B928" s="4"/>
      <c r="C928" s="4"/>
      <c r="D928" s="4"/>
      <c r="E928" s="6"/>
      <c r="F928" s="4"/>
    </row>
    <row r="929" ht="15.75" customHeight="1">
      <c r="B929" s="4"/>
      <c r="C929" s="4"/>
      <c r="D929" s="4"/>
      <c r="E929" s="6"/>
      <c r="F929" s="4"/>
    </row>
    <row r="930" ht="15.75" customHeight="1">
      <c r="B930" s="4"/>
      <c r="C930" s="4"/>
      <c r="D930" s="4"/>
      <c r="E930" s="6"/>
      <c r="F930" s="4"/>
    </row>
    <row r="931" ht="15.75" customHeight="1">
      <c r="B931" s="4"/>
      <c r="C931" s="4"/>
      <c r="D931" s="4"/>
      <c r="E931" s="6"/>
      <c r="F931" s="4"/>
    </row>
    <row r="932" ht="15.75" customHeight="1">
      <c r="B932" s="4"/>
      <c r="C932" s="4"/>
      <c r="D932" s="4"/>
      <c r="E932" s="6"/>
      <c r="F932" s="4"/>
    </row>
    <row r="933" ht="15.75" customHeight="1">
      <c r="B933" s="4"/>
      <c r="C933" s="4"/>
      <c r="D933" s="4"/>
      <c r="E933" s="6"/>
      <c r="F933" s="4"/>
    </row>
    <row r="934" ht="15.75" customHeight="1">
      <c r="B934" s="4"/>
      <c r="C934" s="4"/>
      <c r="D934" s="4"/>
      <c r="E934" s="6"/>
      <c r="F934" s="4"/>
    </row>
    <row r="935" ht="15.75" customHeight="1">
      <c r="B935" s="4"/>
      <c r="C935" s="4"/>
      <c r="D935" s="4"/>
      <c r="E935" s="6"/>
      <c r="F935" s="4"/>
    </row>
    <row r="936" ht="15.75" customHeight="1">
      <c r="B936" s="4"/>
      <c r="C936" s="4"/>
      <c r="D936" s="4"/>
      <c r="E936" s="6"/>
      <c r="F936" s="4"/>
    </row>
    <row r="937" ht="15.75" customHeight="1">
      <c r="B937" s="4"/>
      <c r="C937" s="4"/>
      <c r="D937" s="4"/>
      <c r="E937" s="6"/>
      <c r="F937" s="4"/>
    </row>
    <row r="938" ht="15.75" customHeight="1">
      <c r="B938" s="4"/>
      <c r="C938" s="4"/>
      <c r="D938" s="4"/>
      <c r="E938" s="6"/>
      <c r="F938" s="4"/>
    </row>
    <row r="939" ht="15.75" customHeight="1">
      <c r="B939" s="4"/>
      <c r="C939" s="4"/>
      <c r="D939" s="4"/>
      <c r="E939" s="6"/>
      <c r="F939" s="4"/>
    </row>
    <row r="940" ht="15.75" customHeight="1">
      <c r="B940" s="4"/>
      <c r="C940" s="4"/>
      <c r="D940" s="4"/>
      <c r="E940" s="6"/>
      <c r="F940" s="4"/>
    </row>
    <row r="941" ht="15.75" customHeight="1">
      <c r="B941" s="4"/>
      <c r="C941" s="4"/>
      <c r="D941" s="4"/>
      <c r="E941" s="6"/>
      <c r="F941" s="4"/>
    </row>
    <row r="942" ht="15.75" customHeight="1">
      <c r="B942" s="4"/>
      <c r="C942" s="4"/>
      <c r="D942" s="4"/>
      <c r="E942" s="6"/>
      <c r="F942" s="4"/>
    </row>
    <row r="943" ht="15.75" customHeight="1">
      <c r="B943" s="4"/>
      <c r="C943" s="4"/>
      <c r="D943" s="4"/>
      <c r="E943" s="6"/>
      <c r="F943" s="4"/>
    </row>
    <row r="944" ht="15.75" customHeight="1">
      <c r="B944" s="4"/>
      <c r="C944" s="4"/>
      <c r="D944" s="4"/>
      <c r="E944" s="6"/>
      <c r="F944" s="4"/>
    </row>
    <row r="945" ht="15.75" customHeight="1">
      <c r="B945" s="4"/>
      <c r="C945" s="4"/>
      <c r="D945" s="4"/>
      <c r="E945" s="6"/>
      <c r="F945" s="4"/>
    </row>
    <row r="946" ht="15.75" customHeight="1">
      <c r="B946" s="4"/>
      <c r="C946" s="4"/>
      <c r="D946" s="4"/>
      <c r="E946" s="6"/>
      <c r="F946" s="4"/>
    </row>
    <row r="947" ht="15.75" customHeight="1">
      <c r="B947" s="4"/>
      <c r="C947" s="4"/>
      <c r="D947" s="4"/>
      <c r="E947" s="6"/>
      <c r="F947" s="4"/>
    </row>
    <row r="948" ht="15.75" customHeight="1">
      <c r="B948" s="4"/>
      <c r="C948" s="4"/>
      <c r="D948" s="4"/>
      <c r="E948" s="6"/>
      <c r="F948" s="4"/>
    </row>
    <row r="949" ht="15.75" customHeight="1">
      <c r="B949" s="4"/>
      <c r="C949" s="4"/>
      <c r="D949" s="4"/>
      <c r="E949" s="6"/>
      <c r="F949" s="4"/>
    </row>
    <row r="950" ht="15.75" customHeight="1">
      <c r="B950" s="4"/>
      <c r="C950" s="4"/>
      <c r="D950" s="4"/>
      <c r="E950" s="6"/>
      <c r="F950" s="4"/>
    </row>
    <row r="951" ht="15.75" customHeight="1">
      <c r="B951" s="4"/>
      <c r="C951" s="4"/>
      <c r="D951" s="4"/>
      <c r="E951" s="6"/>
      <c r="F951" s="4"/>
    </row>
    <row r="952" ht="15.75" customHeight="1">
      <c r="B952" s="4"/>
      <c r="C952" s="4"/>
      <c r="D952" s="4"/>
      <c r="E952" s="6"/>
      <c r="F952" s="4"/>
    </row>
    <row r="953" ht="15.75" customHeight="1">
      <c r="B953" s="4"/>
      <c r="C953" s="4"/>
      <c r="D953" s="4"/>
      <c r="E953" s="6"/>
      <c r="F953" s="4"/>
    </row>
    <row r="954" ht="15.75" customHeight="1">
      <c r="B954" s="4"/>
      <c r="C954" s="4"/>
      <c r="D954" s="4"/>
      <c r="E954" s="6"/>
      <c r="F954" s="4"/>
    </row>
    <row r="955" ht="15.75" customHeight="1">
      <c r="B955" s="4"/>
      <c r="C955" s="4"/>
      <c r="D955" s="4"/>
      <c r="E955" s="6"/>
      <c r="F955" s="4"/>
    </row>
    <row r="956" ht="15.75" customHeight="1">
      <c r="B956" s="4"/>
      <c r="C956" s="4"/>
      <c r="D956" s="4"/>
      <c r="E956" s="6"/>
      <c r="F956" s="4"/>
    </row>
    <row r="957" ht="15.75" customHeight="1">
      <c r="B957" s="4"/>
      <c r="C957" s="4"/>
      <c r="D957" s="4"/>
      <c r="E957" s="6"/>
      <c r="F957" s="4"/>
    </row>
    <row r="958" ht="15.75" customHeight="1">
      <c r="B958" s="4"/>
      <c r="C958" s="4"/>
      <c r="D958" s="4"/>
      <c r="E958" s="6"/>
      <c r="F958" s="4"/>
    </row>
    <row r="959" ht="15.75" customHeight="1">
      <c r="B959" s="4"/>
      <c r="C959" s="4"/>
      <c r="D959" s="4"/>
      <c r="E959" s="6"/>
      <c r="F959" s="4"/>
    </row>
    <row r="960" ht="15.75" customHeight="1">
      <c r="B960" s="4"/>
      <c r="C960" s="4"/>
      <c r="D960" s="4"/>
      <c r="E960" s="6"/>
      <c r="F960" s="4"/>
    </row>
    <row r="961" ht="15.75" customHeight="1">
      <c r="B961" s="4"/>
      <c r="C961" s="4"/>
      <c r="D961" s="4"/>
      <c r="E961" s="6"/>
      <c r="F961" s="4"/>
    </row>
    <row r="962" ht="15.75" customHeight="1">
      <c r="B962" s="4"/>
      <c r="C962" s="4"/>
      <c r="D962" s="4"/>
      <c r="E962" s="6"/>
      <c r="F962" s="4"/>
    </row>
    <row r="963" ht="15.75" customHeight="1">
      <c r="B963" s="4"/>
      <c r="C963" s="4"/>
      <c r="D963" s="4"/>
      <c r="E963" s="6"/>
      <c r="F963" s="4"/>
    </row>
    <row r="964" ht="15.75" customHeight="1">
      <c r="B964" s="4"/>
      <c r="C964" s="4"/>
      <c r="D964" s="4"/>
      <c r="E964" s="6"/>
      <c r="F964" s="4"/>
    </row>
    <row r="965" ht="15.75" customHeight="1">
      <c r="B965" s="4"/>
      <c r="C965" s="4"/>
      <c r="D965" s="4"/>
      <c r="E965" s="6"/>
      <c r="F965" s="4"/>
    </row>
    <row r="966" ht="15.75" customHeight="1">
      <c r="B966" s="4"/>
      <c r="C966" s="4"/>
      <c r="D966" s="4"/>
      <c r="E966" s="6"/>
      <c r="F966" s="4"/>
    </row>
    <row r="967" ht="15.75" customHeight="1">
      <c r="B967" s="4"/>
      <c r="C967" s="4"/>
      <c r="D967" s="4"/>
      <c r="E967" s="6"/>
      <c r="F967" s="4"/>
    </row>
    <row r="968" ht="15.75" customHeight="1">
      <c r="B968" s="4"/>
      <c r="C968" s="4"/>
      <c r="D968" s="4"/>
      <c r="E968" s="6"/>
      <c r="F968" s="4"/>
    </row>
    <row r="969" ht="15.75" customHeight="1">
      <c r="B969" s="4"/>
      <c r="C969" s="4"/>
      <c r="D969" s="4"/>
      <c r="E969" s="6"/>
      <c r="F969" s="4"/>
    </row>
    <row r="970" ht="15.75" customHeight="1">
      <c r="B970" s="4"/>
      <c r="C970" s="4"/>
      <c r="D970" s="4"/>
      <c r="E970" s="6"/>
      <c r="F970" s="4"/>
    </row>
    <row r="971" ht="15.75" customHeight="1">
      <c r="B971" s="4"/>
      <c r="C971" s="4"/>
      <c r="D971" s="4"/>
      <c r="E971" s="6"/>
      <c r="F971" s="4"/>
    </row>
    <row r="972" ht="15.75" customHeight="1">
      <c r="B972" s="4"/>
      <c r="C972" s="4"/>
      <c r="D972" s="4"/>
      <c r="E972" s="6"/>
      <c r="F972" s="4"/>
    </row>
    <row r="973" ht="15.75" customHeight="1">
      <c r="B973" s="4"/>
      <c r="C973" s="4"/>
      <c r="D973" s="4"/>
      <c r="E973" s="6"/>
      <c r="F973" s="4"/>
    </row>
    <row r="974" ht="15.75" customHeight="1">
      <c r="B974" s="4"/>
      <c r="C974" s="4"/>
      <c r="D974" s="4"/>
      <c r="E974" s="6"/>
      <c r="F974" s="4"/>
    </row>
    <row r="975" ht="15.75" customHeight="1">
      <c r="B975" s="4"/>
      <c r="C975" s="4"/>
      <c r="D975" s="4"/>
      <c r="E975" s="6"/>
      <c r="F975" s="4"/>
    </row>
    <row r="976" ht="15.75" customHeight="1">
      <c r="B976" s="4"/>
      <c r="C976" s="4"/>
      <c r="D976" s="4"/>
      <c r="E976" s="6"/>
      <c r="F976" s="4"/>
    </row>
    <row r="977" ht="15.75" customHeight="1">
      <c r="B977" s="4"/>
      <c r="C977" s="4"/>
      <c r="D977" s="4"/>
      <c r="E977" s="6"/>
      <c r="F977" s="4"/>
    </row>
    <row r="978" ht="15.75" customHeight="1">
      <c r="B978" s="4"/>
      <c r="C978" s="4"/>
      <c r="D978" s="4"/>
      <c r="E978" s="6"/>
      <c r="F978" s="4"/>
    </row>
    <row r="979" ht="15.75" customHeight="1">
      <c r="B979" s="4"/>
      <c r="C979" s="4"/>
      <c r="D979" s="4"/>
      <c r="E979" s="6"/>
      <c r="F979" s="4"/>
    </row>
    <row r="980" ht="15.75" customHeight="1">
      <c r="B980" s="4"/>
      <c r="C980" s="4"/>
      <c r="D980" s="4"/>
      <c r="E980" s="6"/>
      <c r="F980" s="4"/>
    </row>
    <row r="981" ht="15.75" customHeight="1">
      <c r="B981" s="4"/>
      <c r="C981" s="4"/>
      <c r="D981" s="4"/>
      <c r="E981" s="6"/>
      <c r="F981" s="4"/>
    </row>
    <row r="982" ht="15.75" customHeight="1">
      <c r="B982" s="4"/>
      <c r="C982" s="4"/>
      <c r="D982" s="4"/>
      <c r="E982" s="6"/>
      <c r="F982" s="4"/>
    </row>
    <row r="983" ht="15.75" customHeight="1">
      <c r="B983" s="4"/>
      <c r="C983" s="4"/>
      <c r="D983" s="4"/>
      <c r="E983" s="6"/>
      <c r="F983" s="4"/>
    </row>
    <row r="984" ht="15.75" customHeight="1">
      <c r="B984" s="4"/>
      <c r="C984" s="4"/>
      <c r="D984" s="4"/>
      <c r="E984" s="6"/>
      <c r="F984" s="4"/>
    </row>
    <row r="985" ht="15.75" customHeight="1">
      <c r="B985" s="4"/>
      <c r="C985" s="4"/>
      <c r="D985" s="4"/>
      <c r="E985" s="6"/>
      <c r="F985" s="4"/>
    </row>
    <row r="986" ht="15.75" customHeight="1">
      <c r="B986" s="4"/>
      <c r="C986" s="4"/>
      <c r="D986" s="4"/>
      <c r="E986" s="6"/>
      <c r="F986" s="4"/>
    </row>
    <row r="987" ht="15.75" customHeight="1">
      <c r="B987" s="4"/>
      <c r="C987" s="4"/>
      <c r="D987" s="4"/>
      <c r="E987" s="6"/>
      <c r="F987" s="4"/>
    </row>
    <row r="988" ht="15.75" customHeight="1">
      <c r="B988" s="4"/>
      <c r="C988" s="4"/>
      <c r="D988" s="4"/>
      <c r="E988" s="6"/>
      <c r="F988" s="4"/>
    </row>
    <row r="989" ht="15.75" customHeight="1">
      <c r="B989" s="4"/>
      <c r="C989" s="4"/>
      <c r="D989" s="4"/>
      <c r="E989" s="6"/>
      <c r="F989" s="4"/>
    </row>
    <row r="990" ht="15.75" customHeight="1">
      <c r="B990" s="4"/>
      <c r="C990" s="4"/>
      <c r="D990" s="4"/>
      <c r="E990" s="6"/>
      <c r="F990" s="4"/>
    </row>
    <row r="991" ht="15.75" customHeight="1">
      <c r="B991" s="4"/>
      <c r="C991" s="4"/>
      <c r="D991" s="4"/>
      <c r="E991" s="6"/>
      <c r="F991" s="4"/>
    </row>
    <row r="992" ht="15.75" customHeight="1">
      <c r="B992" s="4"/>
      <c r="C992" s="4"/>
      <c r="D992" s="4"/>
      <c r="E992" s="6"/>
      <c r="F992" s="4"/>
    </row>
    <row r="993" ht="15.75" customHeight="1">
      <c r="B993" s="4"/>
      <c r="C993" s="4"/>
      <c r="D993" s="4"/>
      <c r="E993" s="6"/>
      <c r="F993" s="4"/>
    </row>
    <row r="994" ht="15.75" customHeight="1">
      <c r="B994" s="4"/>
      <c r="C994" s="4"/>
      <c r="D994" s="4"/>
      <c r="E994" s="6"/>
      <c r="F994" s="4"/>
    </row>
    <row r="995" ht="15.75" customHeight="1">
      <c r="B995" s="4"/>
      <c r="C995" s="4"/>
      <c r="D995" s="4"/>
      <c r="E995" s="6"/>
      <c r="F995" s="4"/>
    </row>
    <row r="996" ht="15.75" customHeight="1">
      <c r="B996" s="4"/>
      <c r="C996" s="4"/>
      <c r="D996" s="4"/>
      <c r="E996" s="6"/>
      <c r="F996" s="4"/>
    </row>
    <row r="997" ht="15.75" customHeight="1">
      <c r="B997" s="4"/>
      <c r="C997" s="4"/>
      <c r="D997" s="4"/>
      <c r="E997" s="6"/>
      <c r="F997"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58.14"/>
    <col customWidth="1" min="3" max="4" width="27.29"/>
    <col customWidth="1" min="5" max="26" width="14.43"/>
  </cols>
  <sheetData>
    <row r="1" ht="15.75" customHeight="1">
      <c r="A1" s="1" t="s">
        <v>0</v>
      </c>
      <c r="B1" s="4" t="s">
        <v>3</v>
      </c>
      <c r="C1" s="1" t="s">
        <v>20</v>
      </c>
      <c r="D1" s="4" t="s">
        <v>23</v>
      </c>
      <c r="E1" s="4">
        <v>2004.0</v>
      </c>
      <c r="F1" s="4">
        <v>2005.0</v>
      </c>
      <c r="G1" s="4">
        <v>2006.0</v>
      </c>
      <c r="H1" s="4">
        <v>2007.0</v>
      </c>
      <c r="I1" s="4">
        <v>2008.0</v>
      </c>
      <c r="J1" s="4">
        <v>2009.0</v>
      </c>
      <c r="K1" s="4">
        <v>2010.0</v>
      </c>
      <c r="L1" s="4">
        <v>2011.0</v>
      </c>
      <c r="M1" s="4">
        <v>2012.0</v>
      </c>
      <c r="N1" s="4">
        <v>2013.0</v>
      </c>
      <c r="O1" s="4">
        <v>2014.0</v>
      </c>
      <c r="P1" s="1" t="s">
        <v>13</v>
      </c>
      <c r="Q1" s="4" t="s">
        <v>14</v>
      </c>
      <c r="R1" s="4" t="s">
        <v>15</v>
      </c>
    </row>
    <row r="2" ht="15.75" customHeight="1">
      <c r="A2" s="1" t="s">
        <v>5</v>
      </c>
      <c r="B2" s="1" t="s">
        <v>109</v>
      </c>
      <c r="C2" s="1" t="s">
        <v>49</v>
      </c>
      <c r="D2" s="4" t="s">
        <v>110</v>
      </c>
      <c r="E2" s="10">
        <v>9785.0</v>
      </c>
      <c r="F2" s="10">
        <v>10589.0</v>
      </c>
      <c r="G2" s="10">
        <v>11447.0</v>
      </c>
      <c r="H2" s="10">
        <v>11019.0</v>
      </c>
      <c r="I2" s="10">
        <v>10473.0</v>
      </c>
      <c r="J2" s="10">
        <v>8766.0</v>
      </c>
      <c r="K2" s="10"/>
      <c r="L2" s="10"/>
      <c r="M2" s="10"/>
      <c r="N2" s="10"/>
      <c r="O2" s="10"/>
      <c r="P2" s="4" t="s">
        <v>113</v>
      </c>
    </row>
    <row r="3" ht="15.75" customHeight="1">
      <c r="A3" s="1" t="s">
        <v>5</v>
      </c>
      <c r="B3" s="1" t="s">
        <v>115</v>
      </c>
      <c r="C3" s="1" t="s">
        <v>49</v>
      </c>
      <c r="D3" s="4" t="s">
        <v>117</v>
      </c>
      <c r="E3" s="10">
        <v>140177.0</v>
      </c>
      <c r="F3" s="10">
        <v>161477.0</v>
      </c>
      <c r="G3" s="10">
        <v>183479.0</v>
      </c>
      <c r="H3" s="10">
        <v>175179.0</v>
      </c>
      <c r="I3" s="10">
        <v>163161.0</v>
      </c>
      <c r="J3" s="10">
        <v>122430.0</v>
      </c>
      <c r="K3" s="10"/>
      <c r="L3" s="10"/>
      <c r="M3" s="10"/>
      <c r="N3" s="10"/>
      <c r="O3" s="10"/>
      <c r="P3" s="4" t="s">
        <v>121</v>
      </c>
    </row>
    <row r="4" ht="15.75" customHeight="1">
      <c r="A4" s="1" t="s">
        <v>5</v>
      </c>
      <c r="B4" s="1" t="s">
        <v>109</v>
      </c>
      <c r="C4" s="1" t="s">
        <v>43</v>
      </c>
      <c r="D4" s="4" t="s">
        <v>110</v>
      </c>
      <c r="E4" s="10">
        <v>79.0</v>
      </c>
      <c r="F4" s="10">
        <v>71.0</v>
      </c>
      <c r="G4" s="10">
        <v>44.0</v>
      </c>
      <c r="H4" s="10">
        <v>44.0</v>
      </c>
      <c r="I4" s="10">
        <v>43.0</v>
      </c>
      <c r="J4" s="10">
        <v>43.0</v>
      </c>
      <c r="K4" s="10">
        <v>43.0</v>
      </c>
      <c r="L4" s="10">
        <v>43.0</v>
      </c>
      <c r="M4" s="10">
        <v>43.0</v>
      </c>
      <c r="N4" s="10">
        <v>43.0</v>
      </c>
      <c r="O4" s="10">
        <v>49.0</v>
      </c>
      <c r="P4" s="4" t="s">
        <v>126</v>
      </c>
    </row>
    <row r="5" ht="15.75" customHeight="1">
      <c r="A5" s="1" t="s">
        <v>5</v>
      </c>
      <c r="B5" s="1" t="s">
        <v>115</v>
      </c>
      <c r="C5" s="1" t="s">
        <v>43</v>
      </c>
      <c r="D5" s="4" t="s">
        <v>117</v>
      </c>
      <c r="E5" s="10">
        <v>1.2918225E7</v>
      </c>
      <c r="F5" s="10"/>
      <c r="G5" s="10">
        <v>2772032.9899999998</v>
      </c>
      <c r="H5" s="10">
        <v>2772032.9899999998</v>
      </c>
      <c r="I5" s="10">
        <v>2747032.9899999998</v>
      </c>
      <c r="J5" s="10">
        <v>2722032.9899999998</v>
      </c>
      <c r="K5" s="10">
        <v>2697032.9899999998</v>
      </c>
      <c r="L5" s="10">
        <v>2672032.9899999998</v>
      </c>
      <c r="M5" s="10">
        <v>2647032.9899999998</v>
      </c>
      <c r="N5" s="10">
        <v>2622032.9899999998</v>
      </c>
      <c r="O5" s="10">
        <v>4077432.9899999998</v>
      </c>
      <c r="P5" s="4" t="s">
        <v>126</v>
      </c>
    </row>
    <row r="6" ht="15.75" customHeight="1">
      <c r="A6" s="1" t="s">
        <v>5</v>
      </c>
      <c r="B6" s="1" t="s">
        <v>132</v>
      </c>
      <c r="C6" s="1" t="s">
        <v>49</v>
      </c>
      <c r="D6" s="4" t="s">
        <v>77</v>
      </c>
      <c r="E6" s="10">
        <v>31.2</v>
      </c>
      <c r="F6" s="10">
        <v>293.6</v>
      </c>
      <c r="G6" s="10">
        <v>330.2</v>
      </c>
      <c r="H6" s="10">
        <v>401.3</v>
      </c>
      <c r="I6" s="10">
        <v>245.0</v>
      </c>
      <c r="J6" s="10">
        <v>157.6</v>
      </c>
      <c r="K6" s="10">
        <v>130.3</v>
      </c>
      <c r="L6" s="10">
        <v>223.0</v>
      </c>
      <c r="M6" s="10">
        <v>224.8</v>
      </c>
      <c r="N6" s="10">
        <v>194.8</v>
      </c>
      <c r="O6" s="10"/>
      <c r="P6" s="4" t="s">
        <v>134</v>
      </c>
    </row>
    <row r="7" ht="15.75" customHeight="1">
      <c r="A7" s="1" t="s">
        <v>5</v>
      </c>
      <c r="B7" s="1" t="s">
        <v>132</v>
      </c>
      <c r="C7" s="1" t="s">
        <v>43</v>
      </c>
      <c r="D7" s="4" t="s">
        <v>77</v>
      </c>
      <c r="E7" s="10">
        <v>235.92</v>
      </c>
      <c r="F7" s="10">
        <v>199.57</v>
      </c>
      <c r="G7" s="10">
        <v>203.0</v>
      </c>
      <c r="H7" s="10">
        <v>215.0</v>
      </c>
      <c r="I7" s="10">
        <v>292.0</v>
      </c>
      <c r="J7" s="10">
        <v>472.0</v>
      </c>
      <c r="K7" s="10">
        <v>575.0</v>
      </c>
      <c r="L7" s="10">
        <v>872.0</v>
      </c>
      <c r="M7" s="10">
        <v>914.0</v>
      </c>
      <c r="N7" s="10">
        <v>1008.0</v>
      </c>
      <c r="O7" s="10">
        <v>1561.0</v>
      </c>
      <c r="P7" s="4" t="s">
        <v>126</v>
      </c>
    </row>
    <row r="8" ht="15.75" customHeight="1">
      <c r="A8" s="1" t="s">
        <v>6</v>
      </c>
      <c r="B8" s="1" t="s">
        <v>109</v>
      </c>
      <c r="C8" s="1" t="s">
        <v>49</v>
      </c>
      <c r="D8" s="4" t="s">
        <v>110</v>
      </c>
      <c r="H8" s="10">
        <v>6043.0</v>
      </c>
      <c r="I8" s="10">
        <v>7343.0</v>
      </c>
      <c r="J8" s="10">
        <v>8418.0</v>
      </c>
      <c r="K8" s="10">
        <v>8832.0</v>
      </c>
      <c r="L8" s="10">
        <v>8747.0</v>
      </c>
      <c r="M8" s="10">
        <v>9426.0</v>
      </c>
      <c r="N8" s="10">
        <v>9706.0</v>
      </c>
      <c r="O8" s="10">
        <v>9934.0</v>
      </c>
      <c r="P8" s="4" t="s">
        <v>146</v>
      </c>
      <c r="Q8" s="4" t="s">
        <v>147</v>
      </c>
      <c r="R8" s="4" t="s">
        <v>149</v>
      </c>
    </row>
    <row r="9" ht="15.75" customHeight="1">
      <c r="A9" s="1" t="s">
        <v>6</v>
      </c>
      <c r="B9" s="1" t="s">
        <v>115</v>
      </c>
      <c r="C9" s="1" t="s">
        <v>49</v>
      </c>
      <c r="D9" s="4" t="s">
        <v>117</v>
      </c>
      <c r="F9" s="10">
        <v>2221000.0</v>
      </c>
      <c r="H9" s="17">
        <v>3018214.5</v>
      </c>
      <c r="I9" s="17">
        <v>4485909.8</v>
      </c>
      <c r="J9" s="17">
        <v>4291700.7</v>
      </c>
      <c r="K9" s="17">
        <v>5428119.0</v>
      </c>
      <c r="L9" s="17">
        <v>4768633.7</v>
      </c>
      <c r="M9" s="17">
        <v>5292165.8</v>
      </c>
      <c r="N9" s="18">
        <v>5324493.82</v>
      </c>
      <c r="O9" s="18">
        <v>5347405.43</v>
      </c>
      <c r="P9" s="4" t="s">
        <v>167</v>
      </c>
      <c r="Q9" s="4" t="s">
        <v>168</v>
      </c>
      <c r="R9" s="4" t="s">
        <v>169</v>
      </c>
    </row>
    <row r="10" ht="15.75" customHeight="1">
      <c r="A10" s="1" t="s">
        <v>6</v>
      </c>
      <c r="B10" s="1" t="s">
        <v>109</v>
      </c>
      <c r="C10" s="1" t="s">
        <v>43</v>
      </c>
      <c r="D10" s="4" t="s">
        <v>110</v>
      </c>
      <c r="E10" s="4">
        <v>91.0</v>
      </c>
      <c r="F10" s="4">
        <v>83.0</v>
      </c>
      <c r="G10" s="4">
        <v>79.0</v>
      </c>
      <c r="H10" s="4">
        <v>54.0</v>
      </c>
      <c r="K10" s="4">
        <v>78.0</v>
      </c>
      <c r="M10" s="4">
        <v>48.0</v>
      </c>
      <c r="N10" s="4">
        <v>87.0</v>
      </c>
      <c r="P10" s="4" t="s">
        <v>170</v>
      </c>
      <c r="Q10" s="4" t="s">
        <v>171</v>
      </c>
    </row>
    <row r="11" ht="15.75" customHeight="1">
      <c r="A11" s="1" t="s">
        <v>6</v>
      </c>
      <c r="B11" s="1" t="s">
        <v>115</v>
      </c>
      <c r="C11" s="1" t="s">
        <v>43</v>
      </c>
      <c r="D11" s="4" t="s">
        <v>117</v>
      </c>
      <c r="K11" s="10">
        <v>9360664.0</v>
      </c>
      <c r="P11" s="4" t="s">
        <v>172</v>
      </c>
      <c r="Q11" s="4" t="s">
        <v>173</v>
      </c>
    </row>
    <row r="12" ht="15.75" customHeight="1">
      <c r="A12" s="1" t="s">
        <v>6</v>
      </c>
      <c r="B12" s="1" t="s">
        <v>132</v>
      </c>
      <c r="C12" s="1" t="s">
        <v>49</v>
      </c>
      <c r="D12" s="4" t="s">
        <v>77</v>
      </c>
      <c r="E12" s="18">
        <v>1246.0</v>
      </c>
      <c r="F12" s="10">
        <v>2157.0</v>
      </c>
      <c r="G12" s="1">
        <v>1783.0</v>
      </c>
      <c r="H12" s="1">
        <v>1100.0</v>
      </c>
      <c r="I12" s="1">
        <v>1798.0</v>
      </c>
      <c r="J12" s="10">
        <v>3025.0</v>
      </c>
      <c r="K12" s="10">
        <v>1755.0</v>
      </c>
      <c r="L12" s="10">
        <v>2380.0</v>
      </c>
      <c r="M12" s="10">
        <v>2250.0</v>
      </c>
      <c r="N12" s="1">
        <v>2.916</v>
      </c>
      <c r="P12" s="4" t="s">
        <v>177</v>
      </c>
      <c r="Q12" s="4" t="s">
        <v>179</v>
      </c>
      <c r="R12" s="4" t="s">
        <v>180</v>
      </c>
    </row>
    <row r="13" ht="15.75" customHeight="1">
      <c r="A13" s="1" t="s">
        <v>6</v>
      </c>
      <c r="B13" s="1" t="s">
        <v>132</v>
      </c>
      <c r="C13" s="1" t="s">
        <v>43</v>
      </c>
      <c r="D13" s="4" t="s">
        <v>77</v>
      </c>
      <c r="E13" s="1">
        <v>495.0</v>
      </c>
      <c r="F13" s="1">
        <v>1125.0</v>
      </c>
      <c r="G13" s="1">
        <v>1.995</v>
      </c>
      <c r="H13" s="18">
        <v>3333.0</v>
      </c>
      <c r="I13" s="18">
        <v>3405.0</v>
      </c>
      <c r="J13" s="1">
        <v>2428.0</v>
      </c>
      <c r="K13" s="1">
        <v>2792.0</v>
      </c>
      <c r="L13" s="10">
        <v>5083.0</v>
      </c>
      <c r="M13" s="1">
        <v>5377.0</v>
      </c>
      <c r="N13" s="10">
        <v>5000.0</v>
      </c>
      <c r="P13" s="4" t="s">
        <v>187</v>
      </c>
      <c r="Q13" s="4" t="s">
        <v>189</v>
      </c>
      <c r="R13" s="4" t="s">
        <v>180</v>
      </c>
    </row>
    <row r="14" ht="15.75" customHeight="1">
      <c r="A14" s="1" t="s">
        <v>10</v>
      </c>
      <c r="B14" s="1" t="s">
        <v>109</v>
      </c>
      <c r="C14" s="1" t="s">
        <v>49</v>
      </c>
      <c r="D14" s="4" t="s">
        <v>110</v>
      </c>
      <c r="E14" s="4">
        <v>0.0</v>
      </c>
      <c r="F14" s="4">
        <v>0.0</v>
      </c>
      <c r="G14" s="4">
        <v>0.0</v>
      </c>
      <c r="H14" s="4">
        <v>0.0</v>
      </c>
      <c r="I14" s="4">
        <v>0.0</v>
      </c>
      <c r="J14" s="4">
        <v>0.0</v>
      </c>
      <c r="K14" s="4">
        <v>0.0</v>
      </c>
      <c r="L14" s="4">
        <v>0.0</v>
      </c>
      <c r="M14" s="4">
        <v>1.0</v>
      </c>
      <c r="N14" s="4">
        <v>1.0</v>
      </c>
      <c r="O14" s="4">
        <v>1.0</v>
      </c>
      <c r="P14" s="4" t="s">
        <v>193</v>
      </c>
      <c r="Q14" s="14" t="str">
        <f>HYPERLINK("http://www.mineria.gob.ec/4054-2/","http://www.mineria.gob.ec/4054-2/")</f>
        <v>http://www.mineria.gob.ec/4054-2/</v>
      </c>
      <c r="R14" s="4" t="s">
        <v>206</v>
      </c>
    </row>
    <row r="15" ht="15.75" customHeight="1">
      <c r="A15" s="1" t="s">
        <v>10</v>
      </c>
      <c r="B15" s="1" t="s">
        <v>115</v>
      </c>
      <c r="C15" s="1" t="s">
        <v>49</v>
      </c>
      <c r="D15" s="4" t="s">
        <v>117</v>
      </c>
      <c r="E15" s="4">
        <v>0.0</v>
      </c>
      <c r="F15" s="4">
        <v>0.0</v>
      </c>
      <c r="G15" s="4">
        <v>0.0</v>
      </c>
      <c r="H15" s="4">
        <v>0.0</v>
      </c>
      <c r="I15" s="4">
        <v>0.0</v>
      </c>
      <c r="J15" s="4">
        <v>0.0</v>
      </c>
      <c r="K15" s="4">
        <v>0.0</v>
      </c>
      <c r="L15" s="4">
        <v>0.0</v>
      </c>
      <c r="M15" s="10">
        <v>2895.0</v>
      </c>
      <c r="N15" s="10">
        <v>2895.0</v>
      </c>
      <c r="O15" s="10">
        <v>2895.0</v>
      </c>
      <c r="P15" s="4" t="s">
        <v>193</v>
      </c>
      <c r="Q15" s="4" t="s">
        <v>209</v>
      </c>
      <c r="R15" s="4" t="s">
        <v>206</v>
      </c>
    </row>
    <row r="16" ht="15.75" customHeight="1">
      <c r="A16" s="1" t="s">
        <v>10</v>
      </c>
      <c r="B16" s="1" t="s">
        <v>109</v>
      </c>
      <c r="C16" s="1" t="s">
        <v>43</v>
      </c>
      <c r="D16" s="4" t="s">
        <v>110</v>
      </c>
      <c r="E16" s="4">
        <v>16.0</v>
      </c>
      <c r="F16" s="4">
        <v>16.0</v>
      </c>
      <c r="G16" s="4">
        <v>18.0</v>
      </c>
      <c r="H16" s="4">
        <v>16.0</v>
      </c>
      <c r="I16" s="4">
        <v>16.0</v>
      </c>
      <c r="J16" s="4">
        <v>15.0</v>
      </c>
      <c r="K16" s="4">
        <v>16.0</v>
      </c>
      <c r="L16" s="4">
        <v>12.0</v>
      </c>
      <c r="M16" s="4">
        <v>11.0</v>
      </c>
      <c r="N16" s="4">
        <v>13.0</v>
      </c>
      <c r="O16" s="4">
        <v>16.0</v>
      </c>
      <c r="P16" s="4" t="s">
        <v>210</v>
      </c>
      <c r="Q16" s="4" t="s">
        <v>211</v>
      </c>
      <c r="R16" s="4" t="s">
        <v>212</v>
      </c>
    </row>
    <row r="17" ht="15.75" customHeight="1">
      <c r="A17" s="1" t="s">
        <v>10</v>
      </c>
      <c r="B17" s="1" t="s">
        <v>115</v>
      </c>
      <c r="C17" s="1" t="s">
        <v>43</v>
      </c>
      <c r="D17" s="4" t="s">
        <v>117</v>
      </c>
      <c r="R17" s="4" t="s">
        <v>214</v>
      </c>
    </row>
    <row r="18" ht="15.75" customHeight="1">
      <c r="A18" s="1" t="s">
        <v>10</v>
      </c>
      <c r="B18" s="1" t="s">
        <v>132</v>
      </c>
      <c r="C18" s="1" t="s">
        <v>49</v>
      </c>
      <c r="D18" s="4" t="s">
        <v>77</v>
      </c>
      <c r="R18" s="4" t="s">
        <v>214</v>
      </c>
    </row>
    <row r="19" ht="15.75" customHeight="1">
      <c r="A19" s="1" t="s">
        <v>10</v>
      </c>
      <c r="B19" s="1" t="s">
        <v>132</v>
      </c>
      <c r="C19" s="1" t="s">
        <v>43</v>
      </c>
      <c r="D19" s="4" t="s">
        <v>77</v>
      </c>
      <c r="R19" s="4" t="s">
        <v>214</v>
      </c>
    </row>
    <row r="20" ht="15.75" customHeight="1">
      <c r="A20" s="1" t="s">
        <v>11</v>
      </c>
      <c r="B20" s="1" t="s">
        <v>109</v>
      </c>
      <c r="C20" s="1" t="s">
        <v>49</v>
      </c>
      <c r="D20" s="4" t="s">
        <v>110</v>
      </c>
      <c r="E20" s="22">
        <v>15208.0</v>
      </c>
      <c r="F20" s="22">
        <v>17599.0</v>
      </c>
      <c r="G20" s="22">
        <v>21046.0</v>
      </c>
      <c r="H20" s="22">
        <v>25070.0</v>
      </c>
      <c r="I20" s="22">
        <v>30026.0</v>
      </c>
      <c r="J20" s="22">
        <v>33052.0</v>
      </c>
      <c r="K20" s="22">
        <v>39294.0</v>
      </c>
      <c r="L20" s="22">
        <v>45805.0</v>
      </c>
      <c r="M20" s="22">
        <v>51892.0</v>
      </c>
      <c r="N20" s="22">
        <v>57388.0</v>
      </c>
      <c r="O20" s="22">
        <v>59926.0</v>
      </c>
      <c r="P20" s="4" t="s">
        <v>222</v>
      </c>
    </row>
    <row r="21" ht="15.75" customHeight="1">
      <c r="A21" s="1" t="s">
        <v>11</v>
      </c>
      <c r="B21" s="1" t="s">
        <v>115</v>
      </c>
      <c r="C21" s="1" t="s">
        <v>49</v>
      </c>
      <c r="D21" s="4" t="s">
        <v>117</v>
      </c>
      <c r="E21" s="22">
        <v>9311465.33</v>
      </c>
      <c r="F21" s="22">
        <v>9840415.33</v>
      </c>
      <c r="G21" s="22">
        <v>1.157257453E7</v>
      </c>
      <c r="H21" s="22">
        <v>1.382716586E7</v>
      </c>
      <c r="I21" s="22">
        <v>1.7129184219999954E7</v>
      </c>
      <c r="J21" s="22">
        <v>1.9573752781399995E7</v>
      </c>
      <c r="K21" s="22">
        <v>2.12829779701E7</v>
      </c>
      <c r="L21" s="22">
        <v>2.49882196807E7</v>
      </c>
      <c r="M21" s="22">
        <v>2.456528316E7</v>
      </c>
      <c r="N21" s="22">
        <v>2.2664E7</v>
      </c>
      <c r="O21" s="22">
        <v>2.5856406195421897E7</v>
      </c>
      <c r="P21" s="4" t="s">
        <v>222</v>
      </c>
    </row>
    <row r="22" ht="15.75" customHeight="1">
      <c r="A22" s="1" t="s">
        <v>11</v>
      </c>
      <c r="B22" s="1" t="s">
        <v>109</v>
      </c>
      <c r="C22" s="1" t="s">
        <v>43</v>
      </c>
      <c r="D22" s="4" t="s">
        <v>110</v>
      </c>
      <c r="E22" s="4">
        <v>31.0</v>
      </c>
      <c r="F22" s="4">
        <v>45.0</v>
      </c>
      <c r="G22" s="4">
        <v>61.0</v>
      </c>
      <c r="H22" s="4">
        <v>84.0</v>
      </c>
      <c r="I22" s="4">
        <v>80.0</v>
      </c>
      <c r="J22" s="4">
        <v>87.0</v>
      </c>
      <c r="K22" s="4">
        <v>85.0</v>
      </c>
      <c r="L22" s="4">
        <v>82.0</v>
      </c>
      <c r="M22" s="4">
        <v>80.0</v>
      </c>
      <c r="N22" s="4">
        <v>74.0</v>
      </c>
      <c r="O22" s="4">
        <v>68.0</v>
      </c>
      <c r="P22" s="4" t="s">
        <v>229</v>
      </c>
      <c r="Q22" s="14" t="str">
        <f t="shared" ref="Q22:Q23" si="1">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23" ht="15.75" customHeight="1">
      <c r="A23" s="1" t="s">
        <v>11</v>
      </c>
      <c r="B23" s="1" t="s">
        <v>115</v>
      </c>
      <c r="C23" s="1" t="s">
        <v>43</v>
      </c>
      <c r="D23" s="4" t="s">
        <v>117</v>
      </c>
      <c r="I23" s="10">
        <v>4.7314179199999996E7</v>
      </c>
      <c r="J23" s="10">
        <v>4.5162803E7</v>
      </c>
      <c r="K23" s="10">
        <v>4.152539711E7</v>
      </c>
      <c r="L23" s="10">
        <v>3.6166868510000005E7</v>
      </c>
      <c r="M23" s="10">
        <v>3.5055626679E7</v>
      </c>
      <c r="N23" s="10">
        <v>3.083633296E7</v>
      </c>
      <c r="O23" s="10">
        <v>2.797458794E7</v>
      </c>
      <c r="P23" s="4" t="s">
        <v>234</v>
      </c>
      <c r="Q23" s="14" t="str">
        <f t="shared" si="1"/>
        <v>http://www.perupetro.com.pe/wps/wcm/connect/48c648c2-9307-4006-be9b-8bf39ec7919e/estadistica+2014.pdf?MOD=AJPERES</v>
      </c>
    </row>
    <row r="24" ht="15.75" customHeight="1">
      <c r="A24" s="1" t="s">
        <v>11</v>
      </c>
      <c r="B24" s="1" t="s">
        <v>132</v>
      </c>
      <c r="C24" s="1" t="s">
        <v>49</v>
      </c>
      <c r="D24" s="4" t="s">
        <v>77</v>
      </c>
      <c r="F24" s="4">
        <v>1086.0</v>
      </c>
      <c r="G24" s="4">
        <v>1610.0</v>
      </c>
      <c r="H24" s="4">
        <v>1249.0</v>
      </c>
      <c r="I24" s="4">
        <v>1708.0</v>
      </c>
      <c r="J24" s="4">
        <v>2822.0</v>
      </c>
      <c r="K24" s="4">
        <v>4069.0</v>
      </c>
      <c r="L24" s="4">
        <v>7243.0</v>
      </c>
      <c r="M24" s="4">
        <v>8503.0</v>
      </c>
      <c r="N24" s="4">
        <v>9727.0</v>
      </c>
      <c r="O24" s="4">
        <v>8654.0</v>
      </c>
      <c r="P24" s="4" t="s">
        <v>236</v>
      </c>
      <c r="Q24" s="14" t="str">
        <f>HYPERLINK("http://www.minem.gob.pe/_publicacion.php?idSector=1&amp;idPublicacion=501","http://www.minem.gob.pe/_publicacion.php?idSector=1&amp;idPublicacion=501")</f>
        <v>http://www.minem.gob.pe/_publicacion.php?idSector=1&amp;idPublicacion=501</v>
      </c>
    </row>
    <row r="25" ht="15.75" customHeight="1">
      <c r="A25" s="1" t="s">
        <v>11</v>
      </c>
      <c r="B25" s="1" t="s">
        <v>132</v>
      </c>
      <c r="C25" s="1" t="s">
        <v>43</v>
      </c>
      <c r="D25" s="4" t="s">
        <v>77</v>
      </c>
      <c r="F25" s="4">
        <v>586.5</v>
      </c>
      <c r="G25" s="4">
        <v>732.78</v>
      </c>
      <c r="H25" s="4">
        <v>856.06</v>
      </c>
      <c r="I25" s="18">
        <v>1217.31</v>
      </c>
      <c r="J25" s="4">
        <v>913.22</v>
      </c>
      <c r="K25" s="18">
        <v>1393.46</v>
      </c>
      <c r="L25" s="18">
        <v>1999.33</v>
      </c>
      <c r="M25" s="18">
        <v>1999.78</v>
      </c>
      <c r="N25" s="18">
        <v>2020.94</v>
      </c>
      <c r="O25" s="18">
        <v>1690.63</v>
      </c>
      <c r="P25" s="4" t="s">
        <v>229</v>
      </c>
      <c r="Q25" s="14" t="str">
        <f>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26" ht="15.75" customHeight="1">
      <c r="B26" s="4"/>
      <c r="C26" s="4"/>
      <c r="D26" s="4"/>
    </row>
    <row r="27" ht="15.75" customHeight="1">
      <c r="B27" s="4"/>
      <c r="C27" s="4"/>
      <c r="D27" s="4"/>
    </row>
    <row r="28" ht="15.75" customHeight="1">
      <c r="B28" s="4"/>
      <c r="C28" s="4"/>
      <c r="D28" s="4"/>
    </row>
    <row r="29" ht="15.75" customHeight="1">
      <c r="B29" s="4"/>
      <c r="C29" s="4"/>
      <c r="D29" s="4"/>
    </row>
    <row r="30" ht="15.75" customHeight="1">
      <c r="B30" s="4"/>
      <c r="C30" s="4"/>
      <c r="D30" s="4"/>
    </row>
    <row r="31" ht="15.75" customHeight="1">
      <c r="B31" s="4"/>
      <c r="C31" s="4"/>
      <c r="D31" s="4"/>
    </row>
    <row r="32" ht="15.75" customHeight="1">
      <c r="B32" s="4"/>
      <c r="C32" s="4"/>
      <c r="D32" s="4"/>
    </row>
    <row r="33" ht="15.75" customHeight="1">
      <c r="B33" s="4"/>
      <c r="C33" s="4"/>
      <c r="D33" s="4"/>
    </row>
    <row r="34" ht="15.75" customHeight="1">
      <c r="B34" s="4"/>
      <c r="C34" s="4"/>
      <c r="D34" s="4"/>
    </row>
    <row r="35" ht="15.75" customHeight="1">
      <c r="B35" s="4"/>
      <c r="C35" s="4"/>
      <c r="D35" s="4"/>
    </row>
    <row r="36" ht="15.75" customHeight="1">
      <c r="B36" s="4"/>
      <c r="C36" s="4"/>
      <c r="D36" s="4"/>
    </row>
    <row r="37" ht="15.75" customHeight="1">
      <c r="B37" s="4"/>
      <c r="C37" s="4"/>
      <c r="D37" s="4"/>
    </row>
    <row r="38" ht="15.75" customHeight="1">
      <c r="B38" s="4"/>
      <c r="C38" s="4"/>
      <c r="D38" s="4"/>
    </row>
    <row r="39" ht="15.75" customHeight="1">
      <c r="B39" s="4"/>
      <c r="C39" s="4"/>
      <c r="D39" s="4"/>
    </row>
    <row r="40" ht="15.75" customHeight="1">
      <c r="B40" s="4"/>
      <c r="C40" s="4"/>
      <c r="D40" s="4"/>
    </row>
    <row r="41" ht="15.75" customHeight="1">
      <c r="B41" s="4"/>
      <c r="C41" s="4"/>
      <c r="D41" s="4"/>
    </row>
    <row r="42" ht="15.75" customHeight="1">
      <c r="B42" s="4"/>
      <c r="C42" s="4"/>
      <c r="D42" s="4"/>
    </row>
    <row r="43" ht="15.75" customHeight="1">
      <c r="B43" s="4"/>
      <c r="C43" s="4"/>
      <c r="D43" s="4"/>
    </row>
    <row r="44" ht="15.75" customHeight="1">
      <c r="B44" s="4"/>
      <c r="C44" s="4"/>
      <c r="D44" s="4"/>
    </row>
    <row r="45" ht="15.75" customHeight="1">
      <c r="B45" s="4"/>
      <c r="C45" s="4"/>
      <c r="D45" s="4"/>
    </row>
    <row r="46" ht="15.75" customHeight="1">
      <c r="B46" s="4"/>
      <c r="C46" s="4"/>
      <c r="D46" s="4"/>
    </row>
    <row r="47" ht="15.75" customHeight="1">
      <c r="B47" s="4"/>
      <c r="C47" s="4"/>
      <c r="D47" s="4"/>
    </row>
    <row r="48" ht="15.75" customHeight="1">
      <c r="B48" s="4"/>
      <c r="C48" s="4"/>
      <c r="D48" s="4"/>
    </row>
    <row r="49" ht="15.75" customHeight="1">
      <c r="B49" s="4"/>
      <c r="C49" s="4"/>
      <c r="D49" s="4"/>
    </row>
    <row r="50" ht="15.75" customHeight="1">
      <c r="B50" s="4"/>
      <c r="C50" s="4"/>
      <c r="D50" s="4"/>
    </row>
    <row r="51" ht="15.75" customHeight="1">
      <c r="B51" s="4"/>
      <c r="C51" s="4"/>
      <c r="D51" s="4"/>
    </row>
    <row r="52" ht="15.75" customHeight="1">
      <c r="B52" s="4"/>
      <c r="C52" s="4"/>
      <c r="D52" s="4"/>
    </row>
    <row r="53" ht="15.75" customHeight="1">
      <c r="B53" s="4"/>
      <c r="C53" s="4"/>
      <c r="D53" s="4"/>
    </row>
    <row r="54" ht="15.75" customHeight="1">
      <c r="B54" s="4"/>
      <c r="C54" s="4"/>
      <c r="D54" s="4"/>
    </row>
    <row r="55" ht="15.75" customHeight="1">
      <c r="B55" s="4"/>
      <c r="C55" s="4"/>
      <c r="D55" s="4"/>
    </row>
    <row r="56" ht="15.75" customHeight="1">
      <c r="B56" s="4"/>
      <c r="C56" s="4"/>
      <c r="D56" s="4"/>
    </row>
    <row r="57" ht="15.75" customHeight="1">
      <c r="B57" s="4"/>
      <c r="C57" s="4"/>
      <c r="D57" s="4"/>
    </row>
    <row r="58" ht="15.75" customHeight="1">
      <c r="B58" s="4"/>
      <c r="C58" s="4"/>
      <c r="D58" s="4"/>
    </row>
    <row r="59" ht="15.75" customHeight="1">
      <c r="B59" s="4"/>
      <c r="C59" s="4"/>
      <c r="D59" s="4"/>
    </row>
    <row r="60" ht="15.75" customHeight="1">
      <c r="B60" s="4"/>
      <c r="C60" s="4"/>
      <c r="D60" s="4"/>
    </row>
    <row r="61" ht="15.75" customHeight="1">
      <c r="B61" s="4"/>
      <c r="C61" s="4"/>
      <c r="D61" s="4"/>
    </row>
    <row r="62" ht="15.75" customHeight="1">
      <c r="B62" s="4"/>
      <c r="C62" s="4"/>
      <c r="D62" s="4"/>
    </row>
    <row r="63" ht="15.75" customHeight="1">
      <c r="B63" s="4"/>
      <c r="C63" s="4"/>
      <c r="D63" s="4"/>
    </row>
    <row r="64" ht="15.75" customHeight="1">
      <c r="B64" s="4"/>
      <c r="C64" s="4"/>
      <c r="D64" s="4"/>
    </row>
    <row r="65" ht="15.75" customHeight="1">
      <c r="B65" s="4"/>
      <c r="C65" s="4"/>
      <c r="D65" s="4"/>
    </row>
    <row r="66" ht="15.75" customHeight="1">
      <c r="B66" s="4"/>
      <c r="C66" s="4"/>
      <c r="D66" s="4"/>
    </row>
    <row r="67" ht="15.75" customHeight="1">
      <c r="B67" s="4"/>
      <c r="C67" s="4"/>
      <c r="D67" s="4"/>
    </row>
    <row r="68" ht="15.75" customHeight="1">
      <c r="B68" s="4"/>
      <c r="C68" s="4"/>
      <c r="D68" s="4"/>
    </row>
    <row r="69" ht="15.75" customHeight="1">
      <c r="B69" s="4"/>
      <c r="C69" s="4"/>
      <c r="D69" s="4"/>
    </row>
    <row r="70" ht="15.75" customHeight="1">
      <c r="B70" s="4"/>
      <c r="C70" s="4"/>
      <c r="D70" s="4"/>
    </row>
    <row r="71" ht="15.75" customHeight="1">
      <c r="B71" s="4"/>
      <c r="C71" s="4"/>
      <c r="D71" s="4"/>
    </row>
    <row r="72" ht="15.75" customHeight="1">
      <c r="B72" s="4"/>
      <c r="C72" s="4"/>
      <c r="D72" s="4"/>
    </row>
    <row r="73" ht="15.75" customHeight="1">
      <c r="B73" s="4"/>
      <c r="C73" s="4"/>
      <c r="D73" s="4"/>
    </row>
    <row r="74" ht="15.75" customHeight="1">
      <c r="B74" s="4"/>
      <c r="C74" s="4"/>
      <c r="D74" s="4"/>
    </row>
    <row r="75" ht="15.75" customHeight="1">
      <c r="B75" s="4"/>
      <c r="C75" s="4"/>
      <c r="D75" s="4"/>
    </row>
    <row r="76" ht="15.75" customHeight="1">
      <c r="B76" s="4"/>
      <c r="C76" s="4"/>
      <c r="D76" s="4"/>
    </row>
    <row r="77" ht="15.75" customHeight="1">
      <c r="B77" s="4"/>
      <c r="C77" s="4"/>
      <c r="D77" s="4"/>
    </row>
    <row r="78" ht="15.75" customHeight="1">
      <c r="B78" s="4"/>
      <c r="C78" s="4"/>
      <c r="D78" s="4"/>
    </row>
    <row r="79" ht="15.75" customHeight="1">
      <c r="B79" s="4"/>
      <c r="C79" s="4"/>
      <c r="D79" s="4"/>
    </row>
    <row r="80" ht="15.75" customHeight="1">
      <c r="B80" s="4"/>
      <c r="C80" s="4"/>
      <c r="D80" s="4"/>
    </row>
    <row r="81" ht="15.75" customHeight="1">
      <c r="B81" s="4"/>
      <c r="C81" s="4"/>
      <c r="D81" s="4"/>
    </row>
    <row r="82" ht="15.75" customHeight="1">
      <c r="B82" s="4"/>
      <c r="C82" s="4"/>
      <c r="D82" s="4"/>
    </row>
    <row r="83" ht="15.75" customHeight="1">
      <c r="B83" s="4"/>
      <c r="C83" s="4"/>
      <c r="D83" s="4"/>
    </row>
    <row r="84" ht="15.75" customHeight="1">
      <c r="B84" s="4"/>
      <c r="C84" s="4"/>
      <c r="D84" s="4"/>
    </row>
    <row r="85" ht="15.75" customHeight="1">
      <c r="B85" s="4"/>
      <c r="C85" s="4"/>
      <c r="D85" s="4"/>
    </row>
    <row r="86" ht="15.75" customHeight="1">
      <c r="B86" s="4"/>
      <c r="C86" s="4"/>
      <c r="D86" s="4"/>
    </row>
    <row r="87" ht="15.75" customHeight="1">
      <c r="B87" s="4"/>
      <c r="C87" s="4"/>
      <c r="D87" s="4"/>
    </row>
    <row r="88" ht="15.75" customHeight="1">
      <c r="B88" s="4"/>
      <c r="C88" s="4"/>
      <c r="D88" s="4"/>
    </row>
    <row r="89" ht="15.75" customHeight="1">
      <c r="B89" s="4"/>
      <c r="C89" s="4"/>
      <c r="D89" s="4"/>
    </row>
    <row r="90" ht="15.75" customHeight="1">
      <c r="B90" s="4"/>
      <c r="C90" s="4"/>
      <c r="D90" s="4"/>
    </row>
    <row r="91" ht="15.75" customHeight="1">
      <c r="B91" s="4"/>
      <c r="C91" s="4"/>
      <c r="D91" s="4"/>
    </row>
    <row r="92" ht="15.75" customHeight="1">
      <c r="B92" s="4"/>
      <c r="C92" s="4"/>
      <c r="D92" s="4"/>
    </row>
    <row r="93" ht="15.75" customHeight="1">
      <c r="B93" s="4"/>
      <c r="C93" s="4"/>
      <c r="D93" s="4"/>
    </row>
    <row r="94" ht="15.75" customHeight="1">
      <c r="B94" s="4"/>
      <c r="C94" s="4"/>
      <c r="D94" s="4"/>
    </row>
    <row r="95" ht="15.75" customHeight="1">
      <c r="B95" s="4"/>
      <c r="C95" s="4"/>
      <c r="D95" s="4"/>
    </row>
    <row r="96" ht="15.75" customHeight="1">
      <c r="B96" s="4"/>
      <c r="C96" s="4"/>
      <c r="D96" s="4"/>
    </row>
    <row r="97" ht="15.75" customHeight="1">
      <c r="B97" s="4"/>
      <c r="C97" s="4"/>
      <c r="D97" s="4"/>
    </row>
    <row r="98" ht="15.75" customHeight="1">
      <c r="B98" s="4"/>
      <c r="C98" s="4"/>
      <c r="D98" s="4"/>
    </row>
    <row r="99" ht="15.75" customHeight="1">
      <c r="B99" s="4"/>
      <c r="C99" s="4"/>
      <c r="D99" s="4"/>
    </row>
    <row r="100" ht="15.75" customHeight="1">
      <c r="B100" s="4"/>
      <c r="C100" s="4"/>
      <c r="D100" s="4"/>
    </row>
    <row r="101" ht="15.75" customHeight="1">
      <c r="B101" s="4"/>
      <c r="C101" s="4"/>
      <c r="D101" s="4"/>
    </row>
    <row r="102" ht="15.75" customHeight="1">
      <c r="B102" s="4"/>
      <c r="C102" s="4"/>
      <c r="D102" s="4"/>
    </row>
    <row r="103" ht="15.75" customHeight="1">
      <c r="B103" s="4"/>
      <c r="C103" s="4"/>
      <c r="D103" s="4"/>
    </row>
    <row r="104" ht="15.75" customHeight="1">
      <c r="B104" s="4"/>
      <c r="C104" s="4"/>
      <c r="D104" s="4"/>
    </row>
    <row r="105" ht="15.75" customHeight="1">
      <c r="B105" s="4"/>
      <c r="C105" s="4"/>
      <c r="D105" s="4"/>
    </row>
    <row r="106" ht="15.75" customHeight="1">
      <c r="B106" s="4"/>
      <c r="C106" s="4"/>
      <c r="D106" s="4"/>
    </row>
    <row r="107" ht="15.75" customHeight="1">
      <c r="B107" s="4"/>
      <c r="C107" s="4"/>
      <c r="D107" s="4"/>
    </row>
    <row r="108" ht="15.75" customHeight="1">
      <c r="B108" s="4"/>
      <c r="C108" s="4"/>
      <c r="D108" s="4"/>
    </row>
    <row r="109" ht="15.75" customHeight="1">
      <c r="B109" s="4"/>
      <c r="C109" s="4"/>
      <c r="D109" s="4"/>
    </row>
    <row r="110" ht="15.75" customHeight="1">
      <c r="B110" s="4"/>
      <c r="C110" s="4"/>
      <c r="D110" s="4"/>
    </row>
    <row r="111" ht="15.75" customHeight="1">
      <c r="B111" s="4"/>
      <c r="C111" s="4"/>
      <c r="D111" s="4"/>
    </row>
    <row r="112" ht="15.75" customHeight="1">
      <c r="B112" s="4"/>
      <c r="C112" s="4"/>
      <c r="D112" s="4"/>
    </row>
    <row r="113" ht="15.75" customHeight="1">
      <c r="B113" s="4"/>
      <c r="C113" s="4"/>
      <c r="D113" s="4"/>
    </row>
    <row r="114" ht="15.75" customHeight="1">
      <c r="B114" s="4"/>
      <c r="C114" s="4"/>
      <c r="D114" s="4"/>
    </row>
    <row r="115" ht="15.75" customHeight="1">
      <c r="B115" s="4"/>
      <c r="C115" s="4"/>
      <c r="D115" s="4"/>
    </row>
    <row r="116" ht="15.75" customHeight="1">
      <c r="B116" s="4"/>
      <c r="C116" s="4"/>
      <c r="D116" s="4"/>
    </row>
    <row r="117" ht="15.75" customHeight="1">
      <c r="B117" s="4"/>
      <c r="C117" s="4"/>
      <c r="D117" s="4"/>
    </row>
    <row r="118" ht="15.75" customHeight="1">
      <c r="B118" s="4"/>
      <c r="C118" s="4"/>
      <c r="D118" s="4"/>
    </row>
    <row r="119" ht="15.75" customHeight="1">
      <c r="B119" s="4"/>
      <c r="C119" s="4"/>
      <c r="D119" s="4"/>
    </row>
    <row r="120" ht="15.75" customHeight="1">
      <c r="B120" s="4"/>
      <c r="C120" s="4"/>
      <c r="D120" s="4"/>
    </row>
    <row r="121" ht="15.75" customHeight="1">
      <c r="B121" s="4"/>
      <c r="C121" s="4"/>
      <c r="D121" s="4"/>
    </row>
    <row r="122" ht="15.75" customHeight="1">
      <c r="B122" s="4"/>
      <c r="C122" s="4"/>
      <c r="D122" s="4"/>
    </row>
    <row r="123" ht="15.75" customHeight="1">
      <c r="B123" s="4"/>
      <c r="C123" s="4"/>
      <c r="D123" s="4"/>
    </row>
    <row r="124" ht="15.75" customHeight="1">
      <c r="B124" s="4"/>
      <c r="C124" s="4"/>
      <c r="D124" s="4"/>
    </row>
    <row r="125" ht="15.75" customHeight="1">
      <c r="B125" s="4"/>
      <c r="C125" s="4"/>
      <c r="D125" s="4"/>
    </row>
    <row r="126" ht="15.75" customHeight="1">
      <c r="B126" s="4"/>
      <c r="C126" s="4"/>
      <c r="D126" s="4"/>
    </row>
    <row r="127" ht="15.75" customHeight="1">
      <c r="B127" s="4"/>
      <c r="C127" s="4"/>
      <c r="D127" s="4"/>
    </row>
    <row r="128" ht="15.75" customHeight="1">
      <c r="B128" s="4"/>
      <c r="C128" s="4"/>
      <c r="D128" s="4"/>
    </row>
    <row r="129" ht="15.75" customHeight="1">
      <c r="B129" s="4"/>
      <c r="C129" s="4"/>
      <c r="D129" s="4"/>
    </row>
    <row r="130" ht="15.75" customHeight="1">
      <c r="B130" s="4"/>
      <c r="C130" s="4"/>
      <c r="D130" s="4"/>
    </row>
    <row r="131" ht="15.75" customHeight="1">
      <c r="B131" s="4"/>
      <c r="C131" s="4"/>
      <c r="D131" s="4"/>
    </row>
    <row r="132" ht="15.75" customHeight="1">
      <c r="B132" s="4"/>
      <c r="C132" s="4"/>
      <c r="D132" s="4"/>
    </row>
    <row r="133" ht="15.75" customHeight="1">
      <c r="B133" s="4"/>
      <c r="C133" s="4"/>
      <c r="D133" s="4"/>
    </row>
    <row r="134" ht="15.75" customHeight="1">
      <c r="B134" s="4"/>
      <c r="C134" s="4"/>
      <c r="D134" s="4"/>
    </row>
    <row r="135" ht="15.75" customHeight="1">
      <c r="B135" s="4"/>
      <c r="C135" s="4"/>
      <c r="D135" s="4"/>
    </row>
    <row r="136" ht="15.75" customHeight="1">
      <c r="B136" s="4"/>
      <c r="C136" s="4"/>
      <c r="D136" s="4"/>
    </row>
    <row r="137" ht="15.75" customHeight="1">
      <c r="B137" s="4"/>
      <c r="C137" s="4"/>
      <c r="D137" s="4"/>
    </row>
    <row r="138" ht="15.75" customHeight="1">
      <c r="B138" s="4"/>
      <c r="C138" s="4"/>
      <c r="D138" s="4"/>
    </row>
    <row r="139" ht="15.75" customHeight="1">
      <c r="B139" s="4"/>
      <c r="C139" s="4"/>
      <c r="D139" s="4"/>
    </row>
    <row r="140" ht="15.75" customHeight="1">
      <c r="B140" s="4"/>
      <c r="C140" s="4"/>
      <c r="D140" s="4"/>
    </row>
    <row r="141" ht="15.75" customHeight="1">
      <c r="B141" s="4"/>
      <c r="C141" s="4"/>
      <c r="D141" s="4"/>
    </row>
    <row r="142" ht="15.75" customHeight="1">
      <c r="B142" s="4"/>
      <c r="C142" s="4"/>
      <c r="D142" s="4"/>
    </row>
    <row r="143" ht="15.75" customHeight="1">
      <c r="B143" s="4"/>
      <c r="C143" s="4"/>
      <c r="D143" s="4"/>
    </row>
    <row r="144" ht="15.75" customHeight="1">
      <c r="B144" s="4"/>
      <c r="C144" s="4"/>
      <c r="D144" s="4"/>
    </row>
    <row r="145" ht="15.75" customHeight="1">
      <c r="B145" s="4"/>
      <c r="C145" s="4"/>
      <c r="D145" s="4"/>
    </row>
    <row r="146" ht="15.75" customHeight="1">
      <c r="B146" s="4"/>
      <c r="C146" s="4"/>
      <c r="D146" s="4"/>
    </row>
    <row r="147" ht="15.75" customHeight="1">
      <c r="B147" s="4"/>
      <c r="C147" s="4"/>
      <c r="D147" s="4"/>
    </row>
    <row r="148" ht="15.75" customHeight="1">
      <c r="B148" s="4"/>
      <c r="C148" s="4"/>
      <c r="D148" s="4"/>
    </row>
    <row r="149" ht="15.75" customHeight="1">
      <c r="B149" s="4"/>
      <c r="C149" s="4"/>
      <c r="D149" s="4"/>
    </row>
    <row r="150" ht="15.75" customHeight="1">
      <c r="B150" s="4"/>
      <c r="C150" s="4"/>
      <c r="D150" s="4"/>
    </row>
    <row r="151" ht="15.75" customHeight="1">
      <c r="B151" s="4"/>
      <c r="C151" s="4"/>
      <c r="D151" s="4"/>
    </row>
    <row r="152" ht="15.75" customHeight="1">
      <c r="B152" s="4"/>
      <c r="C152" s="4"/>
      <c r="D152" s="4"/>
    </row>
    <row r="153" ht="15.75" customHeight="1">
      <c r="B153" s="4"/>
      <c r="C153" s="4"/>
      <c r="D153" s="4"/>
    </row>
    <row r="154" ht="15.75" customHeight="1">
      <c r="B154" s="4"/>
      <c r="C154" s="4"/>
      <c r="D154" s="4"/>
    </row>
    <row r="155" ht="15.75" customHeight="1">
      <c r="B155" s="4"/>
      <c r="C155" s="4"/>
      <c r="D155" s="4"/>
    </row>
    <row r="156" ht="15.75" customHeight="1">
      <c r="B156" s="4"/>
      <c r="C156" s="4"/>
      <c r="D156" s="4"/>
    </row>
    <row r="157" ht="15.75" customHeight="1">
      <c r="B157" s="4"/>
      <c r="C157" s="4"/>
      <c r="D157" s="4"/>
    </row>
    <row r="158" ht="15.75" customHeight="1">
      <c r="B158" s="4"/>
      <c r="C158" s="4"/>
      <c r="D158" s="4"/>
    </row>
    <row r="159" ht="15.75" customHeight="1">
      <c r="B159" s="4"/>
      <c r="C159" s="4"/>
      <c r="D159" s="4"/>
    </row>
    <row r="160" ht="15.75" customHeight="1">
      <c r="B160" s="4"/>
      <c r="C160" s="4"/>
      <c r="D160" s="4"/>
    </row>
    <row r="161" ht="15.75" customHeight="1">
      <c r="B161" s="4"/>
      <c r="C161" s="4"/>
      <c r="D161" s="4"/>
    </row>
    <row r="162" ht="15.75" customHeight="1">
      <c r="B162" s="4"/>
      <c r="C162" s="4"/>
      <c r="D162" s="4"/>
    </row>
    <row r="163" ht="15.75" customHeight="1">
      <c r="B163" s="4"/>
      <c r="C163" s="4"/>
      <c r="D163" s="4"/>
    </row>
    <row r="164" ht="15.75" customHeight="1">
      <c r="B164" s="4"/>
      <c r="C164" s="4"/>
      <c r="D164" s="4"/>
    </row>
    <row r="165" ht="15.75" customHeight="1">
      <c r="B165" s="4"/>
      <c r="C165" s="4"/>
      <c r="D165" s="4"/>
    </row>
    <row r="166" ht="15.75" customHeight="1">
      <c r="B166" s="4"/>
      <c r="C166" s="4"/>
      <c r="D166" s="4"/>
    </row>
    <row r="167" ht="15.75" customHeight="1">
      <c r="B167" s="4"/>
      <c r="C167" s="4"/>
      <c r="D167" s="4"/>
    </row>
    <row r="168" ht="15.75" customHeight="1">
      <c r="B168" s="4"/>
      <c r="C168" s="4"/>
      <c r="D168" s="4"/>
    </row>
    <row r="169" ht="15.75" customHeight="1">
      <c r="B169" s="4"/>
      <c r="C169" s="4"/>
      <c r="D169" s="4"/>
    </row>
    <row r="170" ht="15.75" customHeight="1">
      <c r="B170" s="4"/>
      <c r="C170" s="4"/>
      <c r="D170" s="4"/>
    </row>
    <row r="171" ht="15.75" customHeight="1">
      <c r="B171" s="4"/>
      <c r="C171" s="4"/>
      <c r="D171" s="4"/>
    </row>
    <row r="172" ht="15.75" customHeight="1">
      <c r="B172" s="4"/>
      <c r="C172" s="4"/>
      <c r="D172" s="4"/>
    </row>
    <row r="173" ht="15.75" customHeight="1">
      <c r="B173" s="4"/>
      <c r="C173" s="4"/>
      <c r="D173" s="4"/>
    </row>
    <row r="174" ht="15.75" customHeight="1">
      <c r="B174" s="4"/>
      <c r="C174" s="4"/>
      <c r="D174" s="4"/>
    </row>
    <row r="175" ht="15.75" customHeight="1">
      <c r="B175" s="4"/>
      <c r="C175" s="4"/>
      <c r="D175" s="4"/>
    </row>
    <row r="176" ht="15.75" customHeight="1">
      <c r="B176" s="4"/>
      <c r="C176" s="4"/>
      <c r="D176" s="4"/>
    </row>
    <row r="177" ht="15.75" customHeight="1">
      <c r="B177" s="4"/>
      <c r="C177" s="4"/>
      <c r="D177" s="4"/>
    </row>
    <row r="178" ht="15.75" customHeight="1">
      <c r="B178" s="4"/>
      <c r="C178" s="4"/>
      <c r="D178" s="4"/>
    </row>
    <row r="179" ht="15.75" customHeight="1">
      <c r="B179" s="4"/>
      <c r="C179" s="4"/>
      <c r="D179" s="4"/>
    </row>
    <row r="180" ht="15.75" customHeight="1">
      <c r="B180" s="4"/>
      <c r="C180" s="4"/>
      <c r="D180" s="4"/>
    </row>
    <row r="181" ht="15.75" customHeight="1">
      <c r="B181" s="4"/>
      <c r="C181" s="4"/>
      <c r="D181" s="4"/>
    </row>
    <row r="182" ht="15.75" customHeight="1">
      <c r="B182" s="4"/>
      <c r="C182" s="4"/>
      <c r="D182" s="4"/>
    </row>
    <row r="183" ht="15.75" customHeight="1">
      <c r="B183" s="4"/>
      <c r="C183" s="4"/>
      <c r="D183" s="4"/>
    </row>
    <row r="184" ht="15.75" customHeight="1">
      <c r="B184" s="4"/>
      <c r="C184" s="4"/>
      <c r="D184" s="4"/>
    </row>
    <row r="185" ht="15.75" customHeight="1">
      <c r="B185" s="4"/>
      <c r="C185" s="4"/>
      <c r="D185" s="4"/>
    </row>
    <row r="186" ht="15.75" customHeight="1">
      <c r="B186" s="4"/>
      <c r="C186" s="4"/>
      <c r="D186" s="4"/>
    </row>
    <row r="187" ht="15.75" customHeight="1">
      <c r="B187" s="4"/>
      <c r="C187" s="4"/>
      <c r="D187" s="4"/>
    </row>
    <row r="188" ht="15.75" customHeight="1">
      <c r="B188" s="4"/>
      <c r="C188" s="4"/>
      <c r="D188" s="4"/>
    </row>
    <row r="189" ht="15.75" customHeight="1">
      <c r="B189" s="4"/>
      <c r="C189" s="4"/>
      <c r="D189" s="4"/>
    </row>
    <row r="190" ht="15.75" customHeight="1">
      <c r="B190" s="4"/>
      <c r="C190" s="4"/>
      <c r="D190" s="4"/>
    </row>
    <row r="191" ht="15.75" customHeight="1">
      <c r="B191" s="4"/>
      <c r="C191" s="4"/>
      <c r="D191" s="4"/>
    </row>
    <row r="192" ht="15.75" customHeight="1">
      <c r="B192" s="4"/>
      <c r="C192" s="4"/>
      <c r="D192" s="4"/>
    </row>
    <row r="193" ht="15.75" customHeight="1">
      <c r="B193" s="4"/>
      <c r="C193" s="4"/>
      <c r="D193" s="4"/>
    </row>
    <row r="194" ht="15.75" customHeight="1">
      <c r="B194" s="4"/>
      <c r="C194" s="4"/>
      <c r="D194" s="4"/>
    </row>
    <row r="195" ht="15.75" customHeight="1">
      <c r="B195" s="4"/>
      <c r="C195" s="4"/>
      <c r="D195" s="4"/>
    </row>
    <row r="196" ht="15.75" customHeight="1">
      <c r="B196" s="4"/>
      <c r="C196" s="4"/>
      <c r="D196" s="4"/>
    </row>
    <row r="197" ht="15.75" customHeight="1">
      <c r="B197" s="4"/>
      <c r="C197" s="4"/>
      <c r="D197" s="4"/>
    </row>
    <row r="198" ht="15.75" customHeight="1">
      <c r="B198" s="4"/>
      <c r="C198" s="4"/>
      <c r="D198" s="4"/>
    </row>
    <row r="199" ht="15.75" customHeight="1">
      <c r="B199" s="4"/>
      <c r="C199" s="4"/>
      <c r="D199" s="4"/>
    </row>
    <row r="200" ht="15.75" customHeight="1">
      <c r="B200" s="4"/>
      <c r="C200" s="4"/>
      <c r="D200" s="4"/>
    </row>
    <row r="201" ht="15.75" customHeight="1">
      <c r="B201" s="4"/>
      <c r="C201" s="4"/>
      <c r="D201" s="4"/>
    </row>
    <row r="202" ht="15.75" customHeight="1">
      <c r="B202" s="4"/>
      <c r="C202" s="4"/>
      <c r="D202" s="4"/>
    </row>
    <row r="203" ht="15.75" customHeight="1">
      <c r="B203" s="4"/>
      <c r="C203" s="4"/>
      <c r="D203" s="4"/>
    </row>
    <row r="204" ht="15.75" customHeight="1">
      <c r="B204" s="4"/>
      <c r="C204" s="4"/>
      <c r="D204" s="4"/>
    </row>
    <row r="205" ht="15.75" customHeight="1">
      <c r="B205" s="4"/>
      <c r="C205" s="4"/>
      <c r="D205" s="4"/>
    </row>
    <row r="206" ht="15.75" customHeight="1">
      <c r="B206" s="4"/>
      <c r="C206" s="4"/>
      <c r="D206" s="4"/>
    </row>
    <row r="207" ht="15.75" customHeight="1">
      <c r="B207" s="4"/>
      <c r="C207" s="4"/>
      <c r="D207" s="4"/>
    </row>
    <row r="208" ht="15.75" customHeight="1">
      <c r="B208" s="4"/>
      <c r="C208" s="4"/>
      <c r="D208" s="4"/>
    </row>
    <row r="209" ht="15.75" customHeight="1">
      <c r="B209" s="4"/>
      <c r="C209" s="4"/>
      <c r="D209" s="4"/>
    </row>
    <row r="210" ht="15.75" customHeight="1">
      <c r="B210" s="4"/>
      <c r="C210" s="4"/>
      <c r="D210" s="4"/>
    </row>
    <row r="211" ht="15.75" customHeight="1">
      <c r="B211" s="4"/>
      <c r="C211" s="4"/>
      <c r="D211" s="4"/>
    </row>
    <row r="212" ht="15.75" customHeight="1">
      <c r="B212" s="4"/>
      <c r="C212" s="4"/>
      <c r="D212" s="4"/>
    </row>
    <row r="213" ht="15.75" customHeight="1">
      <c r="B213" s="4"/>
      <c r="C213" s="4"/>
      <c r="D213" s="4"/>
    </row>
    <row r="214" ht="15.75" customHeight="1">
      <c r="B214" s="4"/>
      <c r="C214" s="4"/>
      <c r="D214" s="4"/>
    </row>
    <row r="215" ht="15.75" customHeight="1">
      <c r="B215" s="4"/>
      <c r="C215" s="4"/>
      <c r="D215" s="4"/>
    </row>
    <row r="216" ht="15.75" customHeight="1">
      <c r="B216" s="4"/>
      <c r="C216" s="4"/>
      <c r="D216" s="4"/>
    </row>
    <row r="217" ht="15.75" customHeight="1">
      <c r="B217" s="4"/>
      <c r="C217" s="4"/>
      <c r="D217" s="4"/>
    </row>
    <row r="218" ht="15.75" customHeight="1">
      <c r="B218" s="4"/>
      <c r="C218" s="4"/>
      <c r="D218" s="4"/>
    </row>
    <row r="219" ht="15.75" customHeight="1">
      <c r="B219" s="4"/>
      <c r="C219" s="4"/>
      <c r="D219" s="4"/>
    </row>
    <row r="220" ht="15.75" customHeight="1">
      <c r="B220" s="4"/>
      <c r="C220" s="4"/>
      <c r="D220" s="4"/>
    </row>
    <row r="221" ht="15.75" customHeight="1">
      <c r="B221" s="4"/>
      <c r="C221" s="4"/>
      <c r="D221" s="4"/>
    </row>
    <row r="222" ht="15.75" customHeight="1">
      <c r="B222" s="4"/>
      <c r="C222" s="4"/>
      <c r="D222" s="4"/>
    </row>
    <row r="223" ht="15.75" customHeight="1">
      <c r="B223" s="4"/>
      <c r="C223" s="4"/>
      <c r="D223" s="4"/>
    </row>
    <row r="224" ht="15.75" customHeight="1">
      <c r="B224" s="4"/>
      <c r="C224" s="4"/>
      <c r="D224" s="4"/>
    </row>
    <row r="225" ht="15.75" customHeight="1">
      <c r="B225" s="4"/>
      <c r="C225" s="4"/>
      <c r="D225" s="4"/>
    </row>
    <row r="226" ht="15.75" customHeight="1">
      <c r="B226" s="4"/>
      <c r="C226" s="4"/>
      <c r="D226" s="4"/>
    </row>
    <row r="227" ht="15.75" customHeight="1">
      <c r="B227" s="4"/>
      <c r="C227" s="4"/>
      <c r="D227" s="4"/>
    </row>
    <row r="228" ht="15.75" customHeight="1">
      <c r="B228" s="4"/>
      <c r="C228" s="4"/>
      <c r="D228" s="4"/>
    </row>
    <row r="229" ht="15.75" customHeight="1">
      <c r="B229" s="4"/>
      <c r="C229" s="4"/>
      <c r="D229" s="4"/>
    </row>
    <row r="230" ht="15.75" customHeight="1">
      <c r="B230" s="4"/>
      <c r="C230" s="4"/>
      <c r="D230" s="4"/>
    </row>
    <row r="231" ht="15.75" customHeight="1">
      <c r="B231" s="4"/>
      <c r="C231" s="4"/>
      <c r="D231" s="4"/>
    </row>
    <row r="232" ht="15.75" customHeight="1">
      <c r="B232" s="4"/>
      <c r="C232" s="4"/>
      <c r="D232" s="4"/>
    </row>
    <row r="233" ht="15.75" customHeight="1">
      <c r="B233" s="4"/>
      <c r="C233" s="4"/>
      <c r="D233" s="4"/>
    </row>
    <row r="234" ht="15.75" customHeight="1">
      <c r="B234" s="4"/>
      <c r="C234" s="4"/>
      <c r="D234" s="4"/>
    </row>
    <row r="235" ht="15.75" customHeight="1">
      <c r="B235" s="4"/>
      <c r="C235" s="4"/>
      <c r="D235" s="4"/>
    </row>
    <row r="236" ht="15.75" customHeight="1">
      <c r="B236" s="4"/>
      <c r="C236" s="4"/>
      <c r="D236" s="4"/>
    </row>
    <row r="237" ht="15.75" customHeight="1">
      <c r="B237" s="4"/>
      <c r="C237" s="4"/>
      <c r="D237" s="4"/>
    </row>
    <row r="238" ht="15.75" customHeight="1">
      <c r="B238" s="4"/>
      <c r="C238" s="4"/>
      <c r="D238" s="4"/>
    </row>
    <row r="239" ht="15.75" customHeight="1">
      <c r="B239" s="4"/>
      <c r="C239" s="4"/>
      <c r="D239" s="4"/>
    </row>
    <row r="240" ht="15.75" customHeight="1">
      <c r="B240" s="4"/>
      <c r="C240" s="4"/>
      <c r="D240" s="4"/>
    </row>
    <row r="241" ht="15.75" customHeight="1">
      <c r="B241" s="4"/>
      <c r="C241" s="4"/>
      <c r="D241" s="4"/>
    </row>
    <row r="242" ht="15.75" customHeight="1">
      <c r="B242" s="4"/>
      <c r="C242" s="4"/>
      <c r="D242" s="4"/>
    </row>
    <row r="243" ht="15.75" customHeight="1">
      <c r="B243" s="4"/>
      <c r="C243" s="4"/>
      <c r="D243" s="4"/>
    </row>
    <row r="244" ht="15.75" customHeight="1">
      <c r="B244" s="4"/>
      <c r="C244" s="4"/>
      <c r="D244" s="4"/>
    </row>
    <row r="245" ht="15.75" customHeight="1">
      <c r="B245" s="4"/>
      <c r="C245" s="4"/>
      <c r="D245" s="4"/>
    </row>
    <row r="246" ht="15.75" customHeight="1">
      <c r="B246" s="4"/>
      <c r="C246" s="4"/>
      <c r="D246" s="4"/>
    </row>
    <row r="247" ht="15.75" customHeight="1">
      <c r="B247" s="4"/>
      <c r="C247" s="4"/>
      <c r="D247" s="4"/>
    </row>
    <row r="248" ht="15.75" customHeight="1">
      <c r="B248" s="4"/>
      <c r="C248" s="4"/>
      <c r="D248" s="4"/>
    </row>
    <row r="249" ht="15.75" customHeight="1">
      <c r="B249" s="4"/>
      <c r="C249" s="4"/>
      <c r="D249" s="4"/>
    </row>
    <row r="250" ht="15.75" customHeight="1">
      <c r="B250" s="4"/>
      <c r="C250" s="4"/>
      <c r="D250" s="4"/>
    </row>
    <row r="251" ht="15.75" customHeight="1">
      <c r="B251" s="4"/>
      <c r="C251" s="4"/>
      <c r="D251" s="4"/>
    </row>
    <row r="252" ht="15.75" customHeight="1">
      <c r="B252" s="4"/>
      <c r="C252" s="4"/>
      <c r="D252" s="4"/>
    </row>
    <row r="253" ht="15.75" customHeight="1">
      <c r="B253" s="4"/>
      <c r="C253" s="4"/>
      <c r="D253" s="4"/>
    </row>
    <row r="254" ht="15.75" customHeight="1">
      <c r="B254" s="4"/>
      <c r="C254" s="4"/>
      <c r="D254" s="4"/>
    </row>
    <row r="255" ht="15.75" customHeight="1">
      <c r="B255" s="4"/>
      <c r="C255" s="4"/>
      <c r="D255" s="4"/>
    </row>
    <row r="256" ht="15.75" customHeight="1">
      <c r="B256" s="4"/>
      <c r="C256" s="4"/>
      <c r="D256" s="4"/>
    </row>
    <row r="257" ht="15.75" customHeight="1">
      <c r="B257" s="4"/>
      <c r="C257" s="4"/>
      <c r="D257" s="4"/>
    </row>
    <row r="258" ht="15.75" customHeight="1">
      <c r="B258" s="4"/>
      <c r="C258" s="4"/>
      <c r="D258" s="4"/>
    </row>
    <row r="259" ht="15.75" customHeight="1">
      <c r="B259" s="4"/>
      <c r="C259" s="4"/>
      <c r="D259" s="4"/>
    </row>
    <row r="260" ht="15.75" customHeight="1">
      <c r="B260" s="4"/>
      <c r="C260" s="4"/>
      <c r="D260" s="4"/>
    </row>
    <row r="261" ht="15.75" customHeight="1">
      <c r="B261" s="4"/>
      <c r="C261" s="4"/>
      <c r="D261" s="4"/>
    </row>
    <row r="262" ht="15.75" customHeight="1">
      <c r="B262" s="4"/>
      <c r="C262" s="4"/>
      <c r="D262" s="4"/>
    </row>
    <row r="263" ht="15.75" customHeight="1">
      <c r="B263" s="4"/>
      <c r="C263" s="4"/>
      <c r="D263" s="4"/>
    </row>
    <row r="264" ht="15.75" customHeight="1">
      <c r="B264" s="4"/>
      <c r="C264" s="4"/>
      <c r="D264" s="4"/>
    </row>
    <row r="265" ht="15.75" customHeight="1">
      <c r="B265" s="4"/>
      <c r="C265" s="4"/>
      <c r="D265" s="4"/>
    </row>
    <row r="266" ht="15.75" customHeight="1">
      <c r="B266" s="4"/>
      <c r="C266" s="4"/>
      <c r="D266" s="4"/>
    </row>
    <row r="267" ht="15.75" customHeight="1">
      <c r="B267" s="4"/>
      <c r="C267" s="4"/>
      <c r="D267" s="4"/>
    </row>
    <row r="268" ht="15.75" customHeight="1">
      <c r="B268" s="4"/>
      <c r="C268" s="4"/>
      <c r="D268" s="4"/>
    </row>
    <row r="269" ht="15.75" customHeight="1">
      <c r="B269" s="4"/>
      <c r="C269" s="4"/>
      <c r="D269" s="4"/>
    </row>
    <row r="270" ht="15.75" customHeight="1">
      <c r="B270" s="4"/>
      <c r="C270" s="4"/>
      <c r="D270" s="4"/>
    </row>
    <row r="271" ht="15.75" customHeight="1">
      <c r="B271" s="4"/>
      <c r="C271" s="4"/>
      <c r="D271" s="4"/>
    </row>
    <row r="272" ht="15.75" customHeight="1">
      <c r="B272" s="4"/>
      <c r="C272" s="4"/>
      <c r="D272" s="4"/>
    </row>
    <row r="273" ht="15.75" customHeight="1">
      <c r="B273" s="4"/>
      <c r="C273" s="4"/>
      <c r="D273" s="4"/>
    </row>
    <row r="274" ht="15.75" customHeight="1">
      <c r="B274" s="4"/>
      <c r="C274" s="4"/>
      <c r="D274" s="4"/>
    </row>
    <row r="275" ht="15.75" customHeight="1">
      <c r="B275" s="4"/>
      <c r="C275" s="4"/>
      <c r="D275" s="4"/>
    </row>
    <row r="276" ht="15.75" customHeight="1">
      <c r="B276" s="4"/>
      <c r="C276" s="4"/>
      <c r="D276" s="4"/>
    </row>
    <row r="277" ht="15.75" customHeight="1">
      <c r="B277" s="4"/>
      <c r="C277" s="4"/>
      <c r="D277" s="4"/>
    </row>
    <row r="278" ht="15.75" customHeight="1">
      <c r="B278" s="4"/>
      <c r="C278" s="4"/>
      <c r="D278" s="4"/>
    </row>
    <row r="279" ht="15.75" customHeight="1">
      <c r="B279" s="4"/>
      <c r="C279" s="4"/>
      <c r="D279" s="4"/>
    </row>
    <row r="280" ht="15.75" customHeight="1">
      <c r="B280" s="4"/>
      <c r="C280" s="4"/>
      <c r="D280" s="4"/>
    </row>
    <row r="281" ht="15.75" customHeight="1">
      <c r="B281" s="4"/>
      <c r="C281" s="4"/>
      <c r="D281" s="4"/>
    </row>
    <row r="282" ht="15.75" customHeight="1">
      <c r="B282" s="4"/>
      <c r="C282" s="4"/>
      <c r="D282" s="4"/>
    </row>
    <row r="283" ht="15.75" customHeight="1">
      <c r="B283" s="4"/>
      <c r="C283" s="4"/>
      <c r="D283" s="4"/>
    </row>
    <row r="284" ht="15.75" customHeight="1">
      <c r="B284" s="4"/>
      <c r="C284" s="4"/>
      <c r="D284" s="4"/>
    </row>
    <row r="285" ht="15.75" customHeight="1">
      <c r="B285" s="4"/>
      <c r="C285" s="4"/>
      <c r="D285" s="4"/>
    </row>
    <row r="286" ht="15.75" customHeight="1">
      <c r="B286" s="4"/>
      <c r="C286" s="4"/>
      <c r="D286" s="4"/>
    </row>
    <row r="287" ht="15.75" customHeight="1">
      <c r="B287" s="4"/>
      <c r="C287" s="4"/>
      <c r="D287" s="4"/>
    </row>
    <row r="288" ht="15.75" customHeight="1">
      <c r="B288" s="4"/>
      <c r="C288" s="4"/>
      <c r="D288" s="4"/>
    </row>
    <row r="289" ht="15.75" customHeight="1">
      <c r="B289" s="4"/>
      <c r="C289" s="4"/>
      <c r="D289" s="4"/>
    </row>
    <row r="290" ht="15.75" customHeight="1">
      <c r="B290" s="4"/>
      <c r="C290" s="4"/>
      <c r="D290" s="4"/>
    </row>
    <row r="291" ht="15.75" customHeight="1">
      <c r="B291" s="4"/>
      <c r="C291" s="4"/>
      <c r="D291" s="4"/>
    </row>
    <row r="292" ht="15.75" customHeight="1">
      <c r="B292" s="4"/>
      <c r="C292" s="4"/>
      <c r="D292" s="4"/>
    </row>
    <row r="293" ht="15.75" customHeight="1">
      <c r="B293" s="4"/>
      <c r="C293" s="4"/>
      <c r="D293" s="4"/>
    </row>
    <row r="294" ht="15.75" customHeight="1">
      <c r="B294" s="4"/>
      <c r="C294" s="4"/>
      <c r="D294" s="4"/>
    </row>
    <row r="295" ht="15.75" customHeight="1">
      <c r="B295" s="4"/>
      <c r="C295" s="4"/>
      <c r="D295" s="4"/>
    </row>
    <row r="296" ht="15.75" customHeight="1">
      <c r="B296" s="4"/>
      <c r="C296" s="4"/>
      <c r="D296" s="4"/>
    </row>
    <row r="297" ht="15.75" customHeight="1">
      <c r="B297" s="4"/>
      <c r="C297" s="4"/>
      <c r="D297" s="4"/>
    </row>
    <row r="298" ht="15.75" customHeight="1">
      <c r="B298" s="4"/>
      <c r="C298" s="4"/>
      <c r="D298" s="4"/>
    </row>
    <row r="299" ht="15.75" customHeight="1">
      <c r="B299" s="4"/>
      <c r="C299" s="4"/>
      <c r="D299" s="4"/>
    </row>
    <row r="300" ht="15.75" customHeight="1">
      <c r="B300" s="4"/>
      <c r="C300" s="4"/>
      <c r="D300" s="4"/>
    </row>
    <row r="301" ht="15.75" customHeight="1">
      <c r="B301" s="4"/>
      <c r="C301" s="4"/>
      <c r="D301" s="4"/>
    </row>
    <row r="302" ht="15.75" customHeight="1">
      <c r="B302" s="4"/>
      <c r="C302" s="4"/>
      <c r="D302" s="4"/>
    </row>
    <row r="303" ht="15.75" customHeight="1">
      <c r="B303" s="4"/>
      <c r="C303" s="4"/>
      <c r="D303" s="4"/>
    </row>
    <row r="304" ht="15.75" customHeight="1">
      <c r="B304" s="4"/>
      <c r="C304" s="4"/>
      <c r="D304" s="4"/>
    </row>
    <row r="305" ht="15.75" customHeight="1">
      <c r="B305" s="4"/>
      <c r="C305" s="4"/>
      <c r="D305" s="4"/>
    </row>
    <row r="306" ht="15.75" customHeight="1">
      <c r="B306" s="4"/>
      <c r="C306" s="4"/>
      <c r="D306" s="4"/>
    </row>
    <row r="307" ht="15.75" customHeight="1">
      <c r="B307" s="4"/>
      <c r="C307" s="4"/>
      <c r="D307" s="4"/>
    </row>
    <row r="308" ht="15.75" customHeight="1">
      <c r="B308" s="4"/>
      <c r="C308" s="4"/>
      <c r="D308" s="4"/>
    </row>
    <row r="309" ht="15.75" customHeight="1">
      <c r="B309" s="4"/>
      <c r="C309" s="4"/>
      <c r="D309" s="4"/>
    </row>
    <row r="310" ht="15.75" customHeight="1">
      <c r="B310" s="4"/>
      <c r="C310" s="4"/>
      <c r="D310" s="4"/>
    </row>
    <row r="311" ht="15.75" customHeight="1">
      <c r="B311" s="4"/>
      <c r="C311" s="4"/>
      <c r="D311" s="4"/>
    </row>
    <row r="312" ht="15.75" customHeight="1">
      <c r="B312" s="4"/>
      <c r="C312" s="4"/>
      <c r="D312" s="4"/>
    </row>
    <row r="313" ht="15.75" customHeight="1">
      <c r="B313" s="4"/>
      <c r="C313" s="4"/>
      <c r="D313" s="4"/>
    </row>
    <row r="314" ht="15.75" customHeight="1">
      <c r="B314" s="4"/>
      <c r="C314" s="4"/>
      <c r="D314" s="4"/>
    </row>
    <row r="315" ht="15.75" customHeight="1">
      <c r="B315" s="4"/>
      <c r="C315" s="4"/>
      <c r="D315" s="4"/>
    </row>
    <row r="316" ht="15.75" customHeight="1">
      <c r="B316" s="4"/>
      <c r="C316" s="4"/>
      <c r="D316" s="4"/>
    </row>
    <row r="317" ht="15.75" customHeight="1">
      <c r="B317" s="4"/>
      <c r="C317" s="4"/>
      <c r="D317" s="4"/>
    </row>
    <row r="318" ht="15.75" customHeight="1">
      <c r="B318" s="4"/>
      <c r="C318" s="4"/>
      <c r="D318" s="4"/>
    </row>
    <row r="319" ht="15.75" customHeight="1">
      <c r="B319" s="4"/>
      <c r="C319" s="4"/>
      <c r="D319" s="4"/>
    </row>
    <row r="320" ht="15.75" customHeight="1">
      <c r="B320" s="4"/>
      <c r="C320" s="4"/>
      <c r="D320" s="4"/>
    </row>
    <row r="321" ht="15.75" customHeight="1">
      <c r="B321" s="4"/>
      <c r="C321" s="4"/>
      <c r="D321" s="4"/>
    </row>
    <row r="322" ht="15.75" customHeight="1">
      <c r="B322" s="4"/>
      <c r="C322" s="4"/>
      <c r="D322" s="4"/>
    </row>
    <row r="323" ht="15.75" customHeight="1">
      <c r="B323" s="4"/>
      <c r="C323" s="4"/>
      <c r="D323" s="4"/>
    </row>
    <row r="324" ht="15.75" customHeight="1">
      <c r="B324" s="4"/>
      <c r="C324" s="4"/>
      <c r="D324" s="4"/>
    </row>
    <row r="325" ht="15.75" customHeight="1">
      <c r="B325" s="4"/>
      <c r="C325" s="4"/>
      <c r="D325" s="4"/>
    </row>
    <row r="326" ht="15.75" customHeight="1">
      <c r="B326" s="4"/>
      <c r="C326" s="4"/>
      <c r="D326" s="4"/>
    </row>
    <row r="327" ht="15.75" customHeight="1">
      <c r="B327" s="4"/>
      <c r="C327" s="4"/>
      <c r="D327" s="4"/>
    </row>
    <row r="328" ht="15.75" customHeight="1">
      <c r="B328" s="4"/>
      <c r="C328" s="4"/>
      <c r="D328" s="4"/>
    </row>
    <row r="329" ht="15.75" customHeight="1">
      <c r="B329" s="4"/>
      <c r="C329" s="4"/>
      <c r="D329" s="4"/>
    </row>
    <row r="330" ht="15.75" customHeight="1">
      <c r="B330" s="4"/>
      <c r="C330" s="4"/>
      <c r="D330" s="4"/>
    </row>
    <row r="331" ht="15.75" customHeight="1">
      <c r="B331" s="4"/>
      <c r="C331" s="4"/>
      <c r="D331" s="4"/>
    </row>
    <row r="332" ht="15.75" customHeight="1">
      <c r="B332" s="4"/>
      <c r="C332" s="4"/>
      <c r="D332" s="4"/>
    </row>
    <row r="333" ht="15.75" customHeight="1">
      <c r="B333" s="4"/>
      <c r="C333" s="4"/>
      <c r="D333" s="4"/>
    </row>
    <row r="334" ht="15.75" customHeight="1">
      <c r="B334" s="4"/>
      <c r="C334" s="4"/>
      <c r="D334" s="4"/>
    </row>
    <row r="335" ht="15.75" customHeight="1">
      <c r="B335" s="4"/>
      <c r="C335" s="4"/>
      <c r="D335" s="4"/>
    </row>
    <row r="336" ht="15.75" customHeight="1">
      <c r="B336" s="4"/>
      <c r="C336" s="4"/>
      <c r="D336" s="4"/>
    </row>
    <row r="337" ht="15.75" customHeight="1">
      <c r="B337" s="4"/>
      <c r="C337" s="4"/>
      <c r="D337" s="4"/>
    </row>
    <row r="338" ht="15.75" customHeight="1">
      <c r="B338" s="4"/>
      <c r="C338" s="4"/>
      <c r="D338" s="4"/>
    </row>
    <row r="339" ht="15.75" customHeight="1">
      <c r="B339" s="4"/>
      <c r="C339" s="4"/>
      <c r="D339" s="4"/>
    </row>
    <row r="340" ht="15.75" customHeight="1">
      <c r="B340" s="4"/>
      <c r="C340" s="4"/>
      <c r="D340" s="4"/>
    </row>
    <row r="341" ht="15.75" customHeight="1">
      <c r="B341" s="4"/>
      <c r="C341" s="4"/>
      <c r="D341" s="4"/>
    </row>
    <row r="342" ht="15.75" customHeight="1">
      <c r="B342" s="4"/>
      <c r="C342" s="4"/>
      <c r="D342" s="4"/>
    </row>
    <row r="343" ht="15.75" customHeight="1">
      <c r="B343" s="4"/>
      <c r="C343" s="4"/>
      <c r="D343" s="4"/>
    </row>
    <row r="344" ht="15.75" customHeight="1">
      <c r="B344" s="4"/>
      <c r="C344" s="4"/>
      <c r="D344" s="4"/>
    </row>
    <row r="345" ht="15.75" customHeight="1">
      <c r="B345" s="4"/>
      <c r="C345" s="4"/>
      <c r="D345" s="4"/>
    </row>
    <row r="346" ht="15.75" customHeight="1">
      <c r="B346" s="4"/>
      <c r="C346" s="4"/>
      <c r="D346" s="4"/>
    </row>
    <row r="347" ht="15.75" customHeight="1">
      <c r="B347" s="4"/>
      <c r="C347" s="4"/>
      <c r="D347" s="4"/>
    </row>
    <row r="348" ht="15.75" customHeight="1">
      <c r="B348" s="4"/>
      <c r="C348" s="4"/>
      <c r="D348" s="4"/>
    </row>
    <row r="349" ht="15.75" customHeight="1">
      <c r="B349" s="4"/>
      <c r="C349" s="4"/>
      <c r="D349" s="4"/>
    </row>
    <row r="350" ht="15.75" customHeight="1">
      <c r="B350" s="4"/>
      <c r="C350" s="4"/>
      <c r="D350" s="4"/>
    </row>
    <row r="351" ht="15.75" customHeight="1">
      <c r="B351" s="4"/>
      <c r="C351" s="4"/>
      <c r="D351" s="4"/>
    </row>
    <row r="352" ht="15.75" customHeight="1">
      <c r="B352" s="4"/>
      <c r="C352" s="4"/>
      <c r="D352" s="4"/>
    </row>
    <row r="353" ht="15.75" customHeight="1">
      <c r="B353" s="4"/>
      <c r="C353" s="4"/>
      <c r="D353" s="4"/>
    </row>
    <row r="354" ht="15.75" customHeight="1">
      <c r="B354" s="4"/>
      <c r="C354" s="4"/>
      <c r="D354" s="4"/>
    </row>
    <row r="355" ht="15.75" customHeight="1">
      <c r="B355" s="4"/>
      <c r="C355" s="4"/>
      <c r="D355" s="4"/>
    </row>
    <row r="356" ht="15.75" customHeight="1">
      <c r="B356" s="4"/>
      <c r="C356" s="4"/>
      <c r="D356" s="4"/>
    </row>
    <row r="357" ht="15.75" customHeight="1">
      <c r="B357" s="4"/>
      <c r="C357" s="4"/>
      <c r="D357" s="4"/>
    </row>
    <row r="358" ht="15.75" customHeight="1">
      <c r="B358" s="4"/>
      <c r="C358" s="4"/>
      <c r="D358" s="4"/>
    </row>
    <row r="359" ht="15.75" customHeight="1">
      <c r="B359" s="4"/>
      <c r="C359" s="4"/>
      <c r="D359" s="4"/>
    </row>
    <row r="360" ht="15.75" customHeight="1">
      <c r="B360" s="4"/>
      <c r="C360" s="4"/>
      <c r="D360" s="4"/>
    </row>
    <row r="361" ht="15.75" customHeight="1">
      <c r="B361" s="4"/>
      <c r="C361" s="4"/>
      <c r="D361" s="4"/>
    </row>
    <row r="362" ht="15.75" customHeight="1">
      <c r="B362" s="4"/>
      <c r="C362" s="4"/>
      <c r="D362" s="4"/>
    </row>
    <row r="363" ht="15.75" customHeight="1">
      <c r="B363" s="4"/>
      <c r="C363" s="4"/>
      <c r="D363" s="4"/>
    </row>
    <row r="364" ht="15.75" customHeight="1">
      <c r="B364" s="4"/>
      <c r="C364" s="4"/>
      <c r="D364" s="4"/>
    </row>
    <row r="365" ht="15.75" customHeight="1">
      <c r="B365" s="4"/>
      <c r="C365" s="4"/>
      <c r="D365" s="4"/>
    </row>
    <row r="366" ht="15.75" customHeight="1">
      <c r="B366" s="4"/>
      <c r="C366" s="4"/>
      <c r="D366" s="4"/>
    </row>
    <row r="367" ht="15.75" customHeight="1">
      <c r="B367" s="4"/>
      <c r="C367" s="4"/>
      <c r="D367" s="4"/>
    </row>
    <row r="368" ht="15.75" customHeight="1">
      <c r="B368" s="4"/>
      <c r="C368" s="4"/>
      <c r="D368" s="4"/>
    </row>
    <row r="369" ht="15.75" customHeight="1">
      <c r="B369" s="4"/>
      <c r="C369" s="4"/>
      <c r="D369" s="4"/>
    </row>
    <row r="370" ht="15.75" customHeight="1">
      <c r="B370" s="4"/>
      <c r="C370" s="4"/>
      <c r="D370" s="4"/>
    </row>
    <row r="371" ht="15.75" customHeight="1">
      <c r="B371" s="4"/>
      <c r="C371" s="4"/>
      <c r="D371" s="4"/>
    </row>
    <row r="372" ht="15.75" customHeight="1">
      <c r="B372" s="4"/>
      <c r="C372" s="4"/>
      <c r="D372" s="4"/>
    </row>
    <row r="373" ht="15.75" customHeight="1">
      <c r="B373" s="4"/>
      <c r="C373" s="4"/>
      <c r="D373" s="4"/>
    </row>
    <row r="374" ht="15.75" customHeight="1">
      <c r="B374" s="4"/>
      <c r="C374" s="4"/>
      <c r="D374" s="4"/>
    </row>
    <row r="375" ht="15.75" customHeight="1">
      <c r="B375" s="4"/>
      <c r="C375" s="4"/>
      <c r="D375" s="4"/>
    </row>
    <row r="376" ht="15.75" customHeight="1">
      <c r="B376" s="4"/>
      <c r="C376" s="4"/>
      <c r="D376" s="4"/>
    </row>
    <row r="377" ht="15.75" customHeight="1">
      <c r="B377" s="4"/>
      <c r="C377" s="4"/>
      <c r="D377" s="4"/>
    </row>
    <row r="378" ht="15.75" customHeight="1">
      <c r="B378" s="4"/>
      <c r="C378" s="4"/>
      <c r="D378" s="4"/>
    </row>
    <row r="379" ht="15.75" customHeight="1">
      <c r="B379" s="4"/>
      <c r="C379" s="4"/>
      <c r="D379" s="4"/>
    </row>
    <row r="380" ht="15.75" customHeight="1">
      <c r="B380" s="4"/>
      <c r="C380" s="4"/>
      <c r="D380" s="4"/>
    </row>
    <row r="381" ht="15.75" customHeight="1">
      <c r="B381" s="4"/>
      <c r="C381" s="4"/>
      <c r="D381" s="4"/>
    </row>
    <row r="382" ht="15.75" customHeight="1">
      <c r="B382" s="4"/>
      <c r="C382" s="4"/>
      <c r="D382" s="4"/>
    </row>
    <row r="383" ht="15.75" customHeight="1">
      <c r="B383" s="4"/>
      <c r="C383" s="4"/>
      <c r="D383" s="4"/>
    </row>
    <row r="384" ht="15.75" customHeight="1">
      <c r="B384" s="4"/>
      <c r="C384" s="4"/>
      <c r="D384" s="4"/>
    </row>
    <row r="385" ht="15.75" customHeight="1">
      <c r="B385" s="4"/>
      <c r="C385" s="4"/>
      <c r="D385" s="4"/>
    </row>
    <row r="386" ht="15.75" customHeight="1">
      <c r="B386" s="4"/>
      <c r="C386" s="4"/>
      <c r="D386" s="4"/>
    </row>
    <row r="387" ht="15.75" customHeight="1">
      <c r="B387" s="4"/>
      <c r="C387" s="4"/>
      <c r="D387" s="4"/>
    </row>
    <row r="388" ht="15.75" customHeight="1">
      <c r="B388" s="4"/>
      <c r="C388" s="4"/>
      <c r="D388" s="4"/>
    </row>
    <row r="389" ht="15.75" customHeight="1">
      <c r="B389" s="4"/>
      <c r="C389" s="4"/>
      <c r="D389" s="4"/>
    </row>
    <row r="390" ht="15.75" customHeight="1">
      <c r="B390" s="4"/>
      <c r="C390" s="4"/>
      <c r="D390" s="4"/>
    </row>
    <row r="391" ht="15.75" customHeight="1">
      <c r="B391" s="4"/>
      <c r="C391" s="4"/>
      <c r="D391" s="4"/>
    </row>
    <row r="392" ht="15.75" customHeight="1">
      <c r="B392" s="4"/>
      <c r="C392" s="4"/>
      <c r="D392" s="4"/>
    </row>
    <row r="393" ht="15.75" customHeight="1">
      <c r="B393" s="4"/>
      <c r="C393" s="4"/>
      <c r="D393" s="4"/>
    </row>
    <row r="394" ht="15.75" customHeight="1">
      <c r="B394" s="4"/>
      <c r="C394" s="4"/>
      <c r="D394" s="4"/>
    </row>
    <row r="395" ht="15.75" customHeight="1">
      <c r="B395" s="4"/>
      <c r="C395" s="4"/>
      <c r="D395" s="4"/>
    </row>
    <row r="396" ht="15.75" customHeight="1">
      <c r="B396" s="4"/>
      <c r="C396" s="4"/>
      <c r="D396" s="4"/>
    </row>
    <row r="397" ht="15.75" customHeight="1">
      <c r="B397" s="4"/>
      <c r="C397" s="4"/>
      <c r="D397" s="4"/>
    </row>
    <row r="398" ht="15.75" customHeight="1">
      <c r="B398" s="4"/>
      <c r="C398" s="4"/>
      <c r="D398" s="4"/>
    </row>
    <row r="399" ht="15.75" customHeight="1">
      <c r="B399" s="4"/>
      <c r="C399" s="4"/>
      <c r="D399" s="4"/>
    </row>
    <row r="400" ht="15.75" customHeight="1">
      <c r="B400" s="4"/>
      <c r="C400" s="4"/>
      <c r="D400" s="4"/>
    </row>
    <row r="401" ht="15.75" customHeight="1">
      <c r="B401" s="4"/>
      <c r="C401" s="4"/>
      <c r="D401" s="4"/>
    </row>
    <row r="402" ht="15.75" customHeight="1">
      <c r="B402" s="4"/>
      <c r="C402" s="4"/>
      <c r="D402" s="4"/>
    </row>
    <row r="403" ht="15.75" customHeight="1">
      <c r="B403" s="4"/>
      <c r="C403" s="4"/>
      <c r="D403" s="4"/>
    </row>
    <row r="404" ht="15.75" customHeight="1">
      <c r="B404" s="4"/>
      <c r="C404" s="4"/>
      <c r="D404" s="4"/>
    </row>
    <row r="405" ht="15.75" customHeight="1">
      <c r="B405" s="4"/>
      <c r="C405" s="4"/>
      <c r="D405" s="4"/>
    </row>
    <row r="406" ht="15.75" customHeight="1">
      <c r="B406" s="4"/>
      <c r="C406" s="4"/>
      <c r="D406" s="4"/>
    </row>
    <row r="407" ht="15.75" customHeight="1">
      <c r="B407" s="4"/>
      <c r="C407" s="4"/>
      <c r="D407" s="4"/>
    </row>
    <row r="408" ht="15.75" customHeight="1">
      <c r="B408" s="4"/>
      <c r="C408" s="4"/>
      <c r="D408" s="4"/>
    </row>
    <row r="409" ht="15.75" customHeight="1">
      <c r="B409" s="4"/>
      <c r="C409" s="4"/>
      <c r="D409" s="4"/>
    </row>
    <row r="410" ht="15.75" customHeight="1">
      <c r="B410" s="4"/>
      <c r="C410" s="4"/>
      <c r="D410" s="4"/>
    </row>
    <row r="411" ht="15.75" customHeight="1">
      <c r="B411" s="4"/>
      <c r="C411" s="4"/>
      <c r="D411" s="4"/>
    </row>
    <row r="412" ht="15.75" customHeight="1">
      <c r="B412" s="4"/>
      <c r="C412" s="4"/>
      <c r="D412" s="4"/>
    </row>
    <row r="413" ht="15.75" customHeight="1">
      <c r="B413" s="4"/>
      <c r="C413" s="4"/>
      <c r="D413" s="4"/>
    </row>
    <row r="414" ht="15.75" customHeight="1">
      <c r="B414" s="4"/>
      <c r="C414" s="4"/>
      <c r="D414" s="4"/>
    </row>
    <row r="415" ht="15.75" customHeight="1">
      <c r="B415" s="4"/>
      <c r="C415" s="4"/>
      <c r="D415" s="4"/>
    </row>
    <row r="416" ht="15.75" customHeight="1">
      <c r="B416" s="4"/>
      <c r="C416" s="4"/>
      <c r="D416" s="4"/>
    </row>
    <row r="417" ht="15.75" customHeight="1">
      <c r="B417" s="4"/>
      <c r="C417" s="4"/>
      <c r="D417" s="4"/>
    </row>
    <row r="418" ht="15.75" customHeight="1">
      <c r="B418" s="4"/>
      <c r="C418" s="4"/>
      <c r="D418" s="4"/>
    </row>
    <row r="419" ht="15.75" customHeight="1">
      <c r="B419" s="4"/>
      <c r="C419" s="4"/>
      <c r="D419" s="4"/>
    </row>
    <row r="420" ht="15.75" customHeight="1">
      <c r="B420" s="4"/>
      <c r="C420" s="4"/>
      <c r="D420" s="4"/>
    </row>
    <row r="421" ht="15.75" customHeight="1">
      <c r="B421" s="4"/>
      <c r="C421" s="4"/>
      <c r="D421" s="4"/>
    </row>
    <row r="422" ht="15.75" customHeight="1">
      <c r="B422" s="4"/>
      <c r="C422" s="4"/>
      <c r="D422" s="4"/>
    </row>
    <row r="423" ht="15.75" customHeight="1">
      <c r="B423" s="4"/>
      <c r="C423" s="4"/>
      <c r="D423" s="4"/>
    </row>
    <row r="424" ht="15.75" customHeight="1">
      <c r="B424" s="4"/>
      <c r="C424" s="4"/>
      <c r="D424" s="4"/>
    </row>
    <row r="425" ht="15.75" customHeight="1">
      <c r="B425" s="4"/>
      <c r="C425" s="4"/>
      <c r="D425" s="4"/>
    </row>
    <row r="426" ht="15.75" customHeight="1">
      <c r="B426" s="4"/>
      <c r="C426" s="4"/>
      <c r="D426" s="4"/>
    </row>
    <row r="427" ht="15.75" customHeight="1">
      <c r="B427" s="4"/>
      <c r="C427" s="4"/>
      <c r="D427" s="4"/>
    </row>
    <row r="428" ht="15.75" customHeight="1">
      <c r="B428" s="4"/>
      <c r="C428" s="4"/>
      <c r="D428" s="4"/>
    </row>
    <row r="429" ht="15.75" customHeight="1">
      <c r="B429" s="4"/>
      <c r="C429" s="4"/>
      <c r="D429" s="4"/>
    </row>
    <row r="430" ht="15.75" customHeight="1">
      <c r="B430" s="4"/>
      <c r="C430" s="4"/>
      <c r="D430" s="4"/>
    </row>
    <row r="431" ht="15.75" customHeight="1">
      <c r="B431" s="4"/>
      <c r="C431" s="4"/>
      <c r="D431" s="4"/>
    </row>
    <row r="432" ht="15.75" customHeight="1">
      <c r="B432" s="4"/>
      <c r="C432" s="4"/>
      <c r="D432" s="4"/>
    </row>
    <row r="433" ht="15.75" customHeight="1">
      <c r="B433" s="4"/>
      <c r="C433" s="4"/>
      <c r="D433" s="4"/>
    </row>
    <row r="434" ht="15.75" customHeight="1">
      <c r="B434" s="4"/>
      <c r="C434" s="4"/>
      <c r="D434" s="4"/>
    </row>
    <row r="435" ht="15.75" customHeight="1">
      <c r="B435" s="4"/>
      <c r="C435" s="4"/>
      <c r="D435" s="4"/>
    </row>
    <row r="436" ht="15.75" customHeight="1">
      <c r="B436" s="4"/>
      <c r="C436" s="4"/>
      <c r="D436" s="4"/>
    </row>
    <row r="437" ht="15.75" customHeight="1">
      <c r="B437" s="4"/>
      <c r="C437" s="4"/>
      <c r="D437" s="4"/>
    </row>
    <row r="438" ht="15.75" customHeight="1">
      <c r="B438" s="4"/>
      <c r="C438" s="4"/>
      <c r="D438" s="4"/>
    </row>
    <row r="439" ht="15.75" customHeight="1">
      <c r="B439" s="4"/>
      <c r="C439" s="4"/>
      <c r="D439" s="4"/>
    </row>
    <row r="440" ht="15.75" customHeight="1">
      <c r="B440" s="4"/>
      <c r="C440" s="4"/>
      <c r="D440" s="4"/>
    </row>
    <row r="441" ht="15.75" customHeight="1">
      <c r="B441" s="4"/>
      <c r="C441" s="4"/>
      <c r="D441" s="4"/>
    </row>
    <row r="442" ht="15.75" customHeight="1">
      <c r="B442" s="4"/>
      <c r="C442" s="4"/>
      <c r="D442" s="4"/>
    </row>
    <row r="443" ht="15.75" customHeight="1">
      <c r="B443" s="4"/>
      <c r="C443" s="4"/>
      <c r="D443" s="4"/>
    </row>
    <row r="444" ht="15.75" customHeight="1">
      <c r="B444" s="4"/>
      <c r="C444" s="4"/>
      <c r="D444" s="4"/>
    </row>
    <row r="445" ht="15.75" customHeight="1">
      <c r="B445" s="4"/>
      <c r="C445" s="4"/>
      <c r="D445" s="4"/>
    </row>
    <row r="446" ht="15.75" customHeight="1">
      <c r="B446" s="4"/>
      <c r="C446" s="4"/>
      <c r="D446" s="4"/>
    </row>
    <row r="447" ht="15.75" customHeight="1">
      <c r="B447" s="4"/>
      <c r="C447" s="4"/>
      <c r="D447" s="4"/>
    </row>
    <row r="448" ht="15.75" customHeight="1">
      <c r="B448" s="4"/>
      <c r="C448" s="4"/>
      <c r="D448" s="4"/>
    </row>
    <row r="449" ht="15.75" customHeight="1">
      <c r="B449" s="4"/>
      <c r="C449" s="4"/>
      <c r="D449" s="4"/>
    </row>
    <row r="450" ht="15.75" customHeight="1">
      <c r="B450" s="4"/>
      <c r="C450" s="4"/>
      <c r="D450" s="4"/>
    </row>
    <row r="451" ht="15.75" customHeight="1">
      <c r="B451" s="4"/>
      <c r="C451" s="4"/>
      <c r="D451" s="4"/>
    </row>
    <row r="452" ht="15.75" customHeight="1">
      <c r="B452" s="4"/>
      <c r="C452" s="4"/>
      <c r="D452" s="4"/>
    </row>
    <row r="453" ht="15.75" customHeight="1">
      <c r="B453" s="4"/>
      <c r="C453" s="4"/>
      <c r="D453" s="4"/>
    </row>
    <row r="454" ht="15.75" customHeight="1">
      <c r="B454" s="4"/>
      <c r="C454" s="4"/>
      <c r="D454" s="4"/>
    </row>
    <row r="455" ht="15.75" customHeight="1">
      <c r="B455" s="4"/>
      <c r="C455" s="4"/>
      <c r="D455" s="4"/>
    </row>
    <row r="456" ht="15.75" customHeight="1">
      <c r="B456" s="4"/>
      <c r="C456" s="4"/>
      <c r="D456" s="4"/>
    </row>
    <row r="457" ht="15.75" customHeight="1">
      <c r="B457" s="4"/>
      <c r="C457" s="4"/>
      <c r="D457" s="4"/>
    </row>
    <row r="458" ht="15.75" customHeight="1">
      <c r="B458" s="4"/>
      <c r="C458" s="4"/>
      <c r="D458" s="4"/>
    </row>
    <row r="459" ht="15.75" customHeight="1">
      <c r="B459" s="4"/>
      <c r="C459" s="4"/>
      <c r="D459" s="4"/>
    </row>
    <row r="460" ht="15.75" customHeight="1">
      <c r="B460" s="4"/>
      <c r="C460" s="4"/>
      <c r="D460" s="4"/>
    </row>
    <row r="461" ht="15.75" customHeight="1">
      <c r="B461" s="4"/>
      <c r="C461" s="4"/>
      <c r="D461" s="4"/>
    </row>
    <row r="462" ht="15.75" customHeight="1">
      <c r="B462" s="4"/>
      <c r="C462" s="4"/>
      <c r="D462" s="4"/>
    </row>
    <row r="463" ht="15.75" customHeight="1">
      <c r="B463" s="4"/>
      <c r="C463" s="4"/>
      <c r="D463" s="4"/>
    </row>
    <row r="464" ht="15.75" customHeight="1">
      <c r="B464" s="4"/>
      <c r="C464" s="4"/>
      <c r="D464" s="4"/>
    </row>
    <row r="465" ht="15.75" customHeight="1">
      <c r="B465" s="4"/>
      <c r="C465" s="4"/>
      <c r="D465" s="4"/>
    </row>
    <row r="466" ht="15.75" customHeight="1">
      <c r="B466" s="4"/>
      <c r="C466" s="4"/>
      <c r="D466" s="4"/>
    </row>
    <row r="467" ht="15.75" customHeight="1">
      <c r="B467" s="4"/>
      <c r="C467" s="4"/>
      <c r="D467" s="4"/>
    </row>
    <row r="468" ht="15.75" customHeight="1">
      <c r="B468" s="4"/>
      <c r="C468" s="4"/>
      <c r="D468" s="4"/>
    </row>
    <row r="469" ht="15.75" customHeight="1">
      <c r="B469" s="4"/>
      <c r="C469" s="4"/>
      <c r="D469" s="4"/>
    </row>
    <row r="470" ht="15.75" customHeight="1">
      <c r="B470" s="4"/>
      <c r="C470" s="4"/>
      <c r="D470" s="4"/>
    </row>
    <row r="471" ht="15.75" customHeight="1">
      <c r="B471" s="4"/>
      <c r="C471" s="4"/>
      <c r="D471" s="4"/>
    </row>
    <row r="472" ht="15.75" customHeight="1">
      <c r="B472" s="4"/>
      <c r="C472" s="4"/>
      <c r="D472" s="4"/>
    </row>
    <row r="473" ht="15.75" customHeight="1">
      <c r="B473" s="4"/>
      <c r="C473" s="4"/>
      <c r="D473" s="4"/>
    </row>
    <row r="474" ht="15.75" customHeight="1">
      <c r="B474" s="4"/>
      <c r="C474" s="4"/>
      <c r="D474" s="4"/>
    </row>
    <row r="475" ht="15.75" customHeight="1">
      <c r="B475" s="4"/>
      <c r="C475" s="4"/>
      <c r="D475" s="4"/>
    </row>
    <row r="476" ht="15.75" customHeight="1">
      <c r="B476" s="4"/>
      <c r="C476" s="4"/>
      <c r="D476" s="4"/>
    </row>
    <row r="477" ht="15.75" customHeight="1">
      <c r="B477" s="4"/>
      <c r="C477" s="4"/>
      <c r="D477" s="4"/>
    </row>
    <row r="478" ht="15.75" customHeight="1">
      <c r="B478" s="4"/>
      <c r="C478" s="4"/>
      <c r="D478" s="4"/>
    </row>
    <row r="479" ht="15.75" customHeight="1">
      <c r="B479" s="4"/>
      <c r="C479" s="4"/>
      <c r="D479" s="4"/>
    </row>
    <row r="480" ht="15.75" customHeight="1">
      <c r="B480" s="4"/>
      <c r="C480" s="4"/>
      <c r="D480" s="4"/>
    </row>
    <row r="481" ht="15.75" customHeight="1">
      <c r="B481" s="4"/>
      <c r="C481" s="4"/>
      <c r="D481" s="4"/>
    </row>
    <row r="482" ht="15.75" customHeight="1">
      <c r="B482" s="4"/>
      <c r="C482" s="4"/>
      <c r="D482" s="4"/>
    </row>
    <row r="483" ht="15.75" customHeight="1">
      <c r="B483" s="4"/>
      <c r="C483" s="4"/>
      <c r="D483" s="4"/>
    </row>
    <row r="484" ht="15.75" customHeight="1">
      <c r="B484" s="4"/>
      <c r="C484" s="4"/>
      <c r="D484" s="4"/>
    </row>
    <row r="485" ht="15.75" customHeight="1">
      <c r="B485" s="4"/>
      <c r="C485" s="4"/>
      <c r="D485" s="4"/>
    </row>
    <row r="486" ht="15.75" customHeight="1">
      <c r="B486" s="4"/>
      <c r="C486" s="4"/>
      <c r="D486" s="4"/>
    </row>
    <row r="487" ht="15.75" customHeight="1">
      <c r="B487" s="4"/>
      <c r="C487" s="4"/>
      <c r="D487" s="4"/>
    </row>
    <row r="488" ht="15.75" customHeight="1">
      <c r="B488" s="4"/>
      <c r="C488" s="4"/>
      <c r="D488" s="4"/>
    </row>
    <row r="489" ht="15.75" customHeight="1">
      <c r="B489" s="4"/>
      <c r="C489" s="4"/>
      <c r="D489" s="4"/>
    </row>
    <row r="490" ht="15.75" customHeight="1">
      <c r="B490" s="4"/>
      <c r="C490" s="4"/>
      <c r="D490" s="4"/>
    </row>
    <row r="491" ht="15.75" customHeight="1">
      <c r="B491" s="4"/>
      <c r="C491" s="4"/>
      <c r="D491" s="4"/>
    </row>
    <row r="492" ht="15.75" customHeight="1">
      <c r="B492" s="4"/>
      <c r="C492" s="4"/>
      <c r="D492" s="4"/>
    </row>
    <row r="493" ht="15.75" customHeight="1">
      <c r="B493" s="4"/>
      <c r="C493" s="4"/>
      <c r="D493" s="4"/>
    </row>
    <row r="494" ht="15.75" customHeight="1">
      <c r="B494" s="4"/>
      <c r="C494" s="4"/>
      <c r="D494" s="4"/>
    </row>
    <row r="495" ht="15.75" customHeight="1">
      <c r="B495" s="4"/>
      <c r="C495" s="4"/>
      <c r="D495" s="4"/>
    </row>
    <row r="496" ht="15.75" customHeight="1">
      <c r="B496" s="4"/>
      <c r="C496" s="4"/>
      <c r="D496" s="4"/>
    </row>
    <row r="497" ht="15.75" customHeight="1">
      <c r="B497" s="4"/>
      <c r="C497" s="4"/>
      <c r="D497" s="4"/>
    </row>
    <row r="498" ht="15.75" customHeight="1">
      <c r="B498" s="4"/>
      <c r="C498" s="4"/>
      <c r="D498" s="4"/>
    </row>
    <row r="499" ht="15.75" customHeight="1">
      <c r="B499" s="4"/>
      <c r="C499" s="4"/>
      <c r="D499" s="4"/>
    </row>
    <row r="500" ht="15.75" customHeight="1">
      <c r="B500" s="4"/>
      <c r="C500" s="4"/>
      <c r="D500" s="4"/>
    </row>
    <row r="501" ht="15.75" customHeight="1">
      <c r="B501" s="4"/>
      <c r="C501" s="4"/>
      <c r="D501" s="4"/>
    </row>
    <row r="502" ht="15.75" customHeight="1">
      <c r="B502" s="4"/>
      <c r="C502" s="4"/>
      <c r="D502" s="4"/>
    </row>
    <row r="503" ht="15.75" customHeight="1">
      <c r="B503" s="4"/>
      <c r="C503" s="4"/>
      <c r="D503" s="4"/>
    </row>
    <row r="504" ht="15.75" customHeight="1">
      <c r="B504" s="4"/>
      <c r="C504" s="4"/>
      <c r="D504" s="4"/>
    </row>
    <row r="505" ht="15.75" customHeight="1">
      <c r="B505" s="4"/>
      <c r="C505" s="4"/>
      <c r="D505" s="4"/>
    </row>
    <row r="506" ht="15.75" customHeight="1">
      <c r="B506" s="4"/>
      <c r="C506" s="4"/>
      <c r="D506" s="4"/>
    </row>
    <row r="507" ht="15.75" customHeight="1">
      <c r="B507" s="4"/>
      <c r="C507" s="4"/>
      <c r="D507" s="4"/>
    </row>
    <row r="508" ht="15.75" customHeight="1">
      <c r="B508" s="4"/>
      <c r="C508" s="4"/>
      <c r="D508" s="4"/>
    </row>
    <row r="509" ht="15.75" customHeight="1">
      <c r="B509" s="4"/>
      <c r="C509" s="4"/>
      <c r="D509" s="4"/>
    </row>
    <row r="510" ht="15.75" customHeight="1">
      <c r="B510" s="4"/>
      <c r="C510" s="4"/>
      <c r="D510" s="4"/>
    </row>
    <row r="511" ht="15.75" customHeight="1">
      <c r="B511" s="4"/>
      <c r="C511" s="4"/>
      <c r="D511" s="4"/>
    </row>
    <row r="512" ht="15.75" customHeight="1">
      <c r="B512" s="4"/>
      <c r="C512" s="4"/>
      <c r="D512" s="4"/>
    </row>
    <row r="513" ht="15.75" customHeight="1">
      <c r="B513" s="4"/>
      <c r="C513" s="4"/>
      <c r="D513" s="4"/>
    </row>
    <row r="514" ht="15.75" customHeight="1">
      <c r="B514" s="4"/>
      <c r="C514" s="4"/>
      <c r="D514" s="4"/>
    </row>
    <row r="515" ht="15.75" customHeight="1">
      <c r="B515" s="4"/>
      <c r="C515" s="4"/>
      <c r="D515" s="4"/>
    </row>
    <row r="516" ht="15.75" customHeight="1">
      <c r="B516" s="4"/>
      <c r="C516" s="4"/>
      <c r="D516" s="4"/>
    </row>
    <row r="517" ht="15.75" customHeight="1">
      <c r="B517" s="4"/>
      <c r="C517" s="4"/>
      <c r="D517" s="4"/>
    </row>
    <row r="518" ht="15.75" customHeight="1">
      <c r="B518" s="4"/>
      <c r="C518" s="4"/>
      <c r="D518" s="4"/>
    </row>
    <row r="519" ht="15.75" customHeight="1">
      <c r="B519" s="4"/>
      <c r="C519" s="4"/>
      <c r="D519" s="4"/>
    </row>
    <row r="520" ht="15.75" customHeight="1">
      <c r="B520" s="4"/>
      <c r="C520" s="4"/>
      <c r="D520" s="4"/>
    </row>
    <row r="521" ht="15.75" customHeight="1">
      <c r="B521" s="4"/>
      <c r="C521" s="4"/>
      <c r="D521" s="4"/>
    </row>
    <row r="522" ht="15.75" customHeight="1">
      <c r="B522" s="4"/>
      <c r="C522" s="4"/>
      <c r="D522" s="4"/>
    </row>
    <row r="523" ht="15.75" customHeight="1">
      <c r="B523" s="4"/>
      <c r="C523" s="4"/>
      <c r="D523" s="4"/>
    </row>
    <row r="524" ht="15.75" customHeight="1">
      <c r="B524" s="4"/>
      <c r="C524" s="4"/>
      <c r="D524" s="4"/>
    </row>
    <row r="525" ht="15.75" customHeight="1">
      <c r="B525" s="4"/>
      <c r="C525" s="4"/>
      <c r="D525" s="4"/>
    </row>
    <row r="526" ht="15.75" customHeight="1">
      <c r="B526" s="4"/>
      <c r="C526" s="4"/>
      <c r="D526" s="4"/>
    </row>
    <row r="527" ht="15.75" customHeight="1">
      <c r="B527" s="4"/>
      <c r="C527" s="4"/>
      <c r="D527" s="4"/>
    </row>
    <row r="528" ht="15.75" customHeight="1">
      <c r="B528" s="4"/>
      <c r="C528" s="4"/>
      <c r="D528" s="4"/>
    </row>
    <row r="529" ht="15.75" customHeight="1">
      <c r="B529" s="4"/>
      <c r="C529" s="4"/>
      <c r="D529" s="4"/>
    </row>
    <row r="530" ht="15.75" customHeight="1">
      <c r="B530" s="4"/>
      <c r="C530" s="4"/>
      <c r="D530" s="4"/>
    </row>
    <row r="531" ht="15.75" customHeight="1">
      <c r="B531" s="4"/>
      <c r="C531" s="4"/>
      <c r="D531" s="4"/>
    </row>
    <row r="532" ht="15.75" customHeight="1">
      <c r="B532" s="4"/>
      <c r="C532" s="4"/>
      <c r="D532" s="4"/>
    </row>
    <row r="533" ht="15.75" customHeight="1">
      <c r="B533" s="4"/>
      <c r="C533" s="4"/>
      <c r="D533" s="4"/>
    </row>
    <row r="534" ht="15.75" customHeight="1">
      <c r="B534" s="4"/>
      <c r="C534" s="4"/>
      <c r="D534" s="4"/>
    </row>
    <row r="535" ht="15.75" customHeight="1">
      <c r="B535" s="4"/>
      <c r="C535" s="4"/>
      <c r="D535" s="4"/>
    </row>
    <row r="536" ht="15.75" customHeight="1">
      <c r="B536" s="4"/>
      <c r="C536" s="4"/>
      <c r="D536" s="4"/>
    </row>
    <row r="537" ht="15.75" customHeight="1">
      <c r="B537" s="4"/>
      <c r="C537" s="4"/>
      <c r="D537" s="4"/>
    </row>
    <row r="538" ht="15.75" customHeight="1">
      <c r="B538" s="4"/>
      <c r="C538" s="4"/>
      <c r="D538" s="4"/>
    </row>
    <row r="539" ht="15.75" customHeight="1">
      <c r="B539" s="4"/>
      <c r="C539" s="4"/>
      <c r="D539" s="4"/>
    </row>
    <row r="540" ht="15.75" customHeight="1">
      <c r="B540" s="4"/>
      <c r="C540" s="4"/>
      <c r="D540" s="4"/>
    </row>
    <row r="541" ht="15.75" customHeight="1">
      <c r="B541" s="4"/>
      <c r="C541" s="4"/>
      <c r="D541" s="4"/>
    </row>
    <row r="542" ht="15.75" customHeight="1">
      <c r="B542" s="4"/>
      <c r="C542" s="4"/>
      <c r="D542" s="4"/>
    </row>
    <row r="543" ht="15.75" customHeight="1">
      <c r="B543" s="4"/>
      <c r="C543" s="4"/>
      <c r="D543" s="4"/>
    </row>
    <row r="544" ht="15.75" customHeight="1">
      <c r="B544" s="4"/>
      <c r="C544" s="4"/>
      <c r="D544" s="4"/>
    </row>
    <row r="545" ht="15.75" customHeight="1">
      <c r="B545" s="4"/>
      <c r="C545" s="4"/>
      <c r="D545" s="4"/>
    </row>
    <row r="546" ht="15.75" customHeight="1">
      <c r="B546" s="4"/>
      <c r="C546" s="4"/>
      <c r="D546" s="4"/>
    </row>
    <row r="547" ht="15.75" customHeight="1">
      <c r="B547" s="4"/>
      <c r="C547" s="4"/>
      <c r="D547" s="4"/>
    </row>
    <row r="548" ht="15.75" customHeight="1">
      <c r="B548" s="4"/>
      <c r="C548" s="4"/>
      <c r="D548" s="4"/>
    </row>
    <row r="549" ht="15.75" customHeight="1">
      <c r="B549" s="4"/>
      <c r="C549" s="4"/>
      <c r="D549" s="4"/>
    </row>
    <row r="550" ht="15.75" customHeight="1">
      <c r="B550" s="4"/>
      <c r="C550" s="4"/>
      <c r="D550" s="4"/>
    </row>
    <row r="551" ht="15.75" customHeight="1">
      <c r="B551" s="4"/>
      <c r="C551" s="4"/>
      <c r="D551" s="4"/>
    </row>
    <row r="552" ht="15.75" customHeight="1">
      <c r="B552" s="4"/>
      <c r="C552" s="4"/>
      <c r="D552" s="4"/>
    </row>
    <row r="553" ht="15.75" customHeight="1">
      <c r="B553" s="4"/>
      <c r="C553" s="4"/>
      <c r="D553" s="4"/>
    </row>
    <row r="554" ht="15.75" customHeight="1">
      <c r="B554" s="4"/>
      <c r="C554" s="4"/>
      <c r="D554" s="4"/>
    </row>
    <row r="555" ht="15.75" customHeight="1">
      <c r="B555" s="4"/>
      <c r="C555" s="4"/>
      <c r="D555" s="4"/>
    </row>
    <row r="556" ht="15.75" customHeight="1">
      <c r="B556" s="4"/>
      <c r="C556" s="4"/>
      <c r="D556" s="4"/>
    </row>
    <row r="557" ht="15.75" customHeight="1">
      <c r="B557" s="4"/>
      <c r="C557" s="4"/>
      <c r="D557" s="4"/>
    </row>
    <row r="558" ht="15.75" customHeight="1">
      <c r="B558" s="4"/>
      <c r="C558" s="4"/>
      <c r="D558" s="4"/>
    </row>
    <row r="559" ht="15.75" customHeight="1">
      <c r="B559" s="4"/>
      <c r="C559" s="4"/>
      <c r="D559" s="4"/>
    </row>
    <row r="560" ht="15.75" customHeight="1">
      <c r="B560" s="4"/>
      <c r="C560" s="4"/>
      <c r="D560" s="4"/>
    </row>
    <row r="561" ht="15.75" customHeight="1">
      <c r="B561" s="4"/>
      <c r="C561" s="4"/>
      <c r="D561" s="4"/>
    </row>
    <row r="562" ht="15.75" customHeight="1">
      <c r="B562" s="4"/>
      <c r="C562" s="4"/>
      <c r="D562" s="4"/>
    </row>
    <row r="563" ht="15.75" customHeight="1">
      <c r="B563" s="4"/>
      <c r="C563" s="4"/>
      <c r="D563" s="4"/>
    </row>
    <row r="564" ht="15.75" customHeight="1">
      <c r="B564" s="4"/>
      <c r="C564" s="4"/>
      <c r="D564" s="4"/>
    </row>
    <row r="565" ht="15.75" customHeight="1">
      <c r="B565" s="4"/>
      <c r="C565" s="4"/>
      <c r="D565" s="4"/>
    </row>
    <row r="566" ht="15.75" customHeight="1">
      <c r="B566" s="4"/>
      <c r="C566" s="4"/>
      <c r="D566" s="4"/>
    </row>
    <row r="567" ht="15.75" customHeight="1">
      <c r="B567" s="4"/>
      <c r="C567" s="4"/>
      <c r="D567" s="4"/>
    </row>
    <row r="568" ht="15.75" customHeight="1">
      <c r="B568" s="4"/>
      <c r="C568" s="4"/>
      <c r="D568" s="4"/>
    </row>
    <row r="569" ht="15.75" customHeight="1">
      <c r="B569" s="4"/>
      <c r="C569" s="4"/>
      <c r="D569" s="4"/>
    </row>
    <row r="570" ht="15.75" customHeight="1">
      <c r="B570" s="4"/>
      <c r="C570" s="4"/>
      <c r="D570" s="4"/>
    </row>
    <row r="571" ht="15.75" customHeight="1">
      <c r="B571" s="4"/>
      <c r="C571" s="4"/>
      <c r="D571" s="4"/>
    </row>
    <row r="572" ht="15.75" customHeight="1">
      <c r="B572" s="4"/>
      <c r="C572" s="4"/>
      <c r="D572" s="4"/>
    </row>
    <row r="573" ht="15.75" customHeight="1">
      <c r="B573" s="4"/>
      <c r="C573" s="4"/>
      <c r="D573" s="4"/>
    </row>
    <row r="574" ht="15.75" customHeight="1">
      <c r="B574" s="4"/>
      <c r="C574" s="4"/>
      <c r="D574" s="4"/>
    </row>
    <row r="575" ht="15.75" customHeight="1">
      <c r="B575" s="4"/>
      <c r="C575" s="4"/>
      <c r="D575" s="4"/>
    </row>
    <row r="576" ht="15.75" customHeight="1">
      <c r="B576" s="4"/>
      <c r="C576" s="4"/>
      <c r="D576" s="4"/>
    </row>
    <row r="577" ht="15.75" customHeight="1">
      <c r="B577" s="4"/>
      <c r="C577" s="4"/>
      <c r="D577" s="4"/>
    </row>
    <row r="578" ht="15.75" customHeight="1">
      <c r="B578" s="4"/>
      <c r="C578" s="4"/>
      <c r="D578" s="4"/>
    </row>
    <row r="579" ht="15.75" customHeight="1">
      <c r="B579" s="4"/>
      <c r="C579" s="4"/>
      <c r="D579" s="4"/>
    </row>
    <row r="580" ht="15.75" customHeight="1">
      <c r="B580" s="4"/>
      <c r="C580" s="4"/>
      <c r="D580" s="4"/>
    </row>
    <row r="581" ht="15.75" customHeight="1">
      <c r="B581" s="4"/>
      <c r="C581" s="4"/>
      <c r="D581" s="4"/>
    </row>
    <row r="582" ht="15.75" customHeight="1">
      <c r="B582" s="4"/>
      <c r="C582" s="4"/>
      <c r="D582" s="4"/>
    </row>
    <row r="583" ht="15.75" customHeight="1">
      <c r="B583" s="4"/>
      <c r="C583" s="4"/>
      <c r="D583" s="4"/>
    </row>
    <row r="584" ht="15.75" customHeight="1">
      <c r="B584" s="4"/>
      <c r="C584" s="4"/>
      <c r="D584" s="4"/>
    </row>
    <row r="585" ht="15.75" customHeight="1">
      <c r="B585" s="4"/>
      <c r="C585" s="4"/>
      <c r="D585" s="4"/>
    </row>
    <row r="586" ht="15.75" customHeight="1">
      <c r="B586" s="4"/>
      <c r="C586" s="4"/>
      <c r="D586" s="4"/>
    </row>
    <row r="587" ht="15.75" customHeight="1">
      <c r="B587" s="4"/>
      <c r="C587" s="4"/>
      <c r="D587" s="4"/>
    </row>
    <row r="588" ht="15.75" customHeight="1">
      <c r="B588" s="4"/>
      <c r="C588" s="4"/>
      <c r="D588" s="4"/>
    </row>
    <row r="589" ht="15.75" customHeight="1">
      <c r="B589" s="4"/>
      <c r="C589" s="4"/>
      <c r="D589" s="4"/>
    </row>
    <row r="590" ht="15.75" customHeight="1">
      <c r="B590" s="4"/>
      <c r="C590" s="4"/>
      <c r="D590" s="4"/>
    </row>
    <row r="591" ht="15.75" customHeight="1">
      <c r="B591" s="4"/>
      <c r="C591" s="4"/>
      <c r="D591" s="4"/>
    </row>
    <row r="592" ht="15.75" customHeight="1">
      <c r="B592" s="4"/>
      <c r="C592" s="4"/>
      <c r="D592" s="4"/>
    </row>
    <row r="593" ht="15.75" customHeight="1">
      <c r="B593" s="4"/>
      <c r="C593" s="4"/>
      <c r="D593" s="4"/>
    </row>
    <row r="594" ht="15.75" customHeight="1">
      <c r="B594" s="4"/>
      <c r="C594" s="4"/>
      <c r="D594" s="4"/>
    </row>
    <row r="595" ht="15.75" customHeight="1">
      <c r="B595" s="4"/>
      <c r="C595" s="4"/>
      <c r="D595" s="4"/>
    </row>
    <row r="596" ht="15.75" customHeight="1">
      <c r="B596" s="4"/>
      <c r="C596" s="4"/>
      <c r="D596" s="4"/>
    </row>
    <row r="597" ht="15.75" customHeight="1">
      <c r="B597" s="4"/>
      <c r="C597" s="4"/>
      <c r="D597" s="4"/>
    </row>
    <row r="598" ht="15.75" customHeight="1">
      <c r="B598" s="4"/>
      <c r="C598" s="4"/>
      <c r="D598" s="4"/>
    </row>
    <row r="599" ht="15.75" customHeight="1">
      <c r="B599" s="4"/>
      <c r="C599" s="4"/>
      <c r="D599" s="4"/>
    </row>
    <row r="600" ht="15.75" customHeight="1">
      <c r="B600" s="4"/>
      <c r="C600" s="4"/>
      <c r="D600" s="4"/>
    </row>
    <row r="601" ht="15.75" customHeight="1">
      <c r="B601" s="4"/>
      <c r="C601" s="4"/>
      <c r="D601" s="4"/>
    </row>
    <row r="602" ht="15.75" customHeight="1">
      <c r="B602" s="4"/>
      <c r="C602" s="4"/>
      <c r="D602" s="4"/>
    </row>
    <row r="603" ht="15.75" customHeight="1">
      <c r="B603" s="4"/>
      <c r="C603" s="4"/>
      <c r="D603" s="4"/>
    </row>
    <row r="604" ht="15.75" customHeight="1">
      <c r="B604" s="4"/>
      <c r="C604" s="4"/>
      <c r="D604" s="4"/>
    </row>
    <row r="605" ht="15.75" customHeight="1">
      <c r="B605" s="4"/>
      <c r="C605" s="4"/>
      <c r="D605" s="4"/>
    </row>
    <row r="606" ht="15.75" customHeight="1">
      <c r="B606" s="4"/>
      <c r="C606" s="4"/>
      <c r="D606" s="4"/>
    </row>
    <row r="607" ht="15.75" customHeight="1">
      <c r="B607" s="4"/>
      <c r="C607" s="4"/>
      <c r="D607" s="4"/>
    </row>
    <row r="608" ht="15.75" customHeight="1">
      <c r="B608" s="4"/>
      <c r="C608" s="4"/>
      <c r="D608" s="4"/>
    </row>
    <row r="609" ht="15.75" customHeight="1">
      <c r="B609" s="4"/>
      <c r="C609" s="4"/>
      <c r="D609" s="4"/>
    </row>
    <row r="610" ht="15.75" customHeight="1">
      <c r="B610" s="4"/>
      <c r="C610" s="4"/>
      <c r="D610" s="4"/>
    </row>
    <row r="611" ht="15.75" customHeight="1">
      <c r="B611" s="4"/>
      <c r="C611" s="4"/>
      <c r="D611" s="4"/>
    </row>
    <row r="612" ht="15.75" customHeight="1">
      <c r="B612" s="4"/>
      <c r="C612" s="4"/>
      <c r="D612" s="4"/>
    </row>
    <row r="613" ht="15.75" customHeight="1">
      <c r="B613" s="4"/>
      <c r="C613" s="4"/>
      <c r="D613" s="4"/>
    </row>
    <row r="614" ht="15.75" customHeight="1">
      <c r="B614" s="4"/>
      <c r="C614" s="4"/>
      <c r="D614" s="4"/>
    </row>
    <row r="615" ht="15.75" customHeight="1">
      <c r="B615" s="4"/>
      <c r="C615" s="4"/>
      <c r="D615" s="4"/>
    </row>
    <row r="616" ht="15.75" customHeight="1">
      <c r="B616" s="4"/>
      <c r="C616" s="4"/>
      <c r="D616" s="4"/>
    </row>
    <row r="617" ht="15.75" customHeight="1">
      <c r="B617" s="4"/>
      <c r="C617" s="4"/>
      <c r="D617" s="4"/>
    </row>
    <row r="618" ht="15.75" customHeight="1">
      <c r="B618" s="4"/>
      <c r="C618" s="4"/>
      <c r="D618" s="4"/>
    </row>
    <row r="619" ht="15.75" customHeight="1">
      <c r="B619" s="4"/>
      <c r="C619" s="4"/>
      <c r="D619" s="4"/>
    </row>
    <row r="620" ht="15.75" customHeight="1">
      <c r="B620" s="4"/>
      <c r="C620" s="4"/>
      <c r="D620" s="4"/>
    </row>
    <row r="621" ht="15.75" customHeight="1">
      <c r="B621" s="4"/>
      <c r="C621" s="4"/>
      <c r="D621" s="4"/>
    </row>
    <row r="622" ht="15.75" customHeight="1">
      <c r="B622" s="4"/>
      <c r="C622" s="4"/>
      <c r="D622" s="4"/>
    </row>
    <row r="623" ht="15.75" customHeight="1">
      <c r="B623" s="4"/>
      <c r="C623" s="4"/>
      <c r="D623" s="4"/>
    </row>
    <row r="624" ht="15.75" customHeight="1">
      <c r="B624" s="4"/>
      <c r="C624" s="4"/>
      <c r="D624" s="4"/>
    </row>
    <row r="625" ht="15.75" customHeight="1">
      <c r="B625" s="4"/>
      <c r="C625" s="4"/>
      <c r="D625" s="4"/>
    </row>
    <row r="626" ht="15.75" customHeight="1">
      <c r="B626" s="4"/>
      <c r="C626" s="4"/>
      <c r="D626" s="4"/>
    </row>
    <row r="627" ht="15.75" customHeight="1">
      <c r="B627" s="4"/>
      <c r="C627" s="4"/>
      <c r="D627" s="4"/>
    </row>
    <row r="628" ht="15.75" customHeight="1">
      <c r="B628" s="4"/>
      <c r="C628" s="4"/>
      <c r="D628" s="4"/>
    </row>
    <row r="629" ht="15.75" customHeight="1">
      <c r="B629" s="4"/>
      <c r="C629" s="4"/>
      <c r="D629" s="4"/>
    </row>
    <row r="630" ht="15.75" customHeight="1">
      <c r="B630" s="4"/>
      <c r="C630" s="4"/>
      <c r="D630" s="4"/>
    </row>
    <row r="631" ht="15.75" customHeight="1">
      <c r="B631" s="4"/>
      <c r="C631" s="4"/>
      <c r="D631" s="4"/>
    </row>
    <row r="632" ht="15.75" customHeight="1">
      <c r="B632" s="4"/>
      <c r="C632" s="4"/>
      <c r="D632" s="4"/>
    </row>
    <row r="633" ht="15.75" customHeight="1">
      <c r="B633" s="4"/>
      <c r="C633" s="4"/>
      <c r="D633" s="4"/>
    </row>
    <row r="634" ht="15.75" customHeight="1">
      <c r="B634" s="4"/>
      <c r="C634" s="4"/>
      <c r="D634" s="4"/>
    </row>
    <row r="635" ht="15.75" customHeight="1">
      <c r="B635" s="4"/>
      <c r="C635" s="4"/>
      <c r="D635" s="4"/>
    </row>
    <row r="636" ht="15.75" customHeight="1">
      <c r="B636" s="4"/>
      <c r="C636" s="4"/>
      <c r="D636" s="4"/>
    </row>
    <row r="637" ht="15.75" customHeight="1">
      <c r="B637" s="4"/>
      <c r="C637" s="4"/>
      <c r="D637" s="4"/>
    </row>
    <row r="638" ht="15.75" customHeight="1">
      <c r="B638" s="4"/>
      <c r="C638" s="4"/>
      <c r="D638" s="4"/>
    </row>
    <row r="639" ht="15.75" customHeight="1">
      <c r="B639" s="4"/>
      <c r="C639" s="4"/>
      <c r="D639" s="4"/>
    </row>
    <row r="640" ht="15.75" customHeight="1">
      <c r="B640" s="4"/>
      <c r="C640" s="4"/>
      <c r="D640" s="4"/>
    </row>
    <row r="641" ht="15.75" customHeight="1">
      <c r="B641" s="4"/>
      <c r="C641" s="4"/>
      <c r="D641" s="4"/>
    </row>
    <row r="642" ht="15.75" customHeight="1">
      <c r="B642" s="4"/>
      <c r="C642" s="4"/>
      <c r="D642" s="4"/>
    </row>
    <row r="643" ht="15.75" customHeight="1">
      <c r="B643" s="4"/>
      <c r="C643" s="4"/>
      <c r="D643" s="4"/>
    </row>
    <row r="644" ht="15.75" customHeight="1">
      <c r="B644" s="4"/>
      <c r="C644" s="4"/>
      <c r="D644" s="4"/>
    </row>
    <row r="645" ht="15.75" customHeight="1">
      <c r="B645" s="4"/>
      <c r="C645" s="4"/>
      <c r="D645" s="4"/>
    </row>
    <row r="646" ht="15.75" customHeight="1">
      <c r="B646" s="4"/>
      <c r="C646" s="4"/>
      <c r="D646" s="4"/>
    </row>
    <row r="647" ht="15.75" customHeight="1">
      <c r="B647" s="4"/>
      <c r="C647" s="4"/>
      <c r="D647" s="4"/>
    </row>
    <row r="648" ht="15.75" customHeight="1">
      <c r="B648" s="4"/>
      <c r="C648" s="4"/>
      <c r="D648" s="4"/>
    </row>
    <row r="649" ht="15.75" customHeight="1">
      <c r="B649" s="4"/>
      <c r="C649" s="4"/>
      <c r="D649" s="4"/>
    </row>
    <row r="650" ht="15.75" customHeight="1">
      <c r="B650" s="4"/>
      <c r="C650" s="4"/>
      <c r="D650" s="4"/>
    </row>
    <row r="651" ht="15.75" customHeight="1">
      <c r="B651" s="4"/>
      <c r="C651" s="4"/>
      <c r="D651" s="4"/>
    </row>
    <row r="652" ht="15.75" customHeight="1">
      <c r="B652" s="4"/>
      <c r="C652" s="4"/>
      <c r="D652" s="4"/>
    </row>
    <row r="653" ht="15.75" customHeight="1">
      <c r="B653" s="4"/>
      <c r="C653" s="4"/>
      <c r="D653" s="4"/>
    </row>
    <row r="654" ht="15.75" customHeight="1">
      <c r="B654" s="4"/>
      <c r="C654" s="4"/>
      <c r="D654" s="4"/>
    </row>
    <row r="655" ht="15.75" customHeight="1">
      <c r="B655" s="4"/>
      <c r="C655" s="4"/>
      <c r="D655" s="4"/>
    </row>
    <row r="656" ht="15.75" customHeight="1">
      <c r="B656" s="4"/>
      <c r="C656" s="4"/>
      <c r="D656" s="4"/>
    </row>
    <row r="657" ht="15.75" customHeight="1">
      <c r="B657" s="4"/>
      <c r="C657" s="4"/>
      <c r="D657" s="4"/>
    </row>
    <row r="658" ht="15.75" customHeight="1">
      <c r="B658" s="4"/>
      <c r="C658" s="4"/>
      <c r="D658" s="4"/>
    </row>
    <row r="659" ht="15.75" customHeight="1">
      <c r="B659" s="4"/>
      <c r="C659" s="4"/>
      <c r="D659" s="4"/>
    </row>
    <row r="660" ht="15.75" customHeight="1">
      <c r="B660" s="4"/>
      <c r="C660" s="4"/>
      <c r="D660" s="4"/>
    </row>
    <row r="661" ht="15.75" customHeight="1">
      <c r="B661" s="4"/>
      <c r="C661" s="4"/>
      <c r="D661" s="4"/>
    </row>
    <row r="662" ht="15.75" customHeight="1">
      <c r="B662" s="4"/>
      <c r="C662" s="4"/>
      <c r="D662" s="4"/>
    </row>
    <row r="663" ht="15.75" customHeight="1">
      <c r="B663" s="4"/>
      <c r="C663" s="4"/>
      <c r="D663" s="4"/>
    </row>
    <row r="664" ht="15.75" customHeight="1">
      <c r="B664" s="4"/>
      <c r="C664" s="4"/>
      <c r="D664" s="4"/>
    </row>
    <row r="665" ht="15.75" customHeight="1">
      <c r="B665" s="4"/>
      <c r="C665" s="4"/>
      <c r="D665" s="4"/>
    </row>
    <row r="666" ht="15.75" customHeight="1">
      <c r="B666" s="4"/>
      <c r="C666" s="4"/>
      <c r="D666" s="4"/>
    </row>
    <row r="667" ht="15.75" customHeight="1">
      <c r="B667" s="4"/>
      <c r="C667" s="4"/>
      <c r="D667" s="4"/>
    </row>
    <row r="668" ht="15.75" customHeight="1">
      <c r="B668" s="4"/>
      <c r="C668" s="4"/>
      <c r="D668" s="4"/>
    </row>
    <row r="669" ht="15.75" customHeight="1">
      <c r="B669" s="4"/>
      <c r="C669" s="4"/>
      <c r="D669" s="4"/>
    </row>
    <row r="670" ht="15.75" customHeight="1">
      <c r="B670" s="4"/>
      <c r="C670" s="4"/>
      <c r="D670" s="4"/>
    </row>
    <row r="671" ht="15.75" customHeight="1">
      <c r="B671" s="4"/>
      <c r="C671" s="4"/>
      <c r="D671" s="4"/>
    </row>
    <row r="672" ht="15.75" customHeight="1">
      <c r="B672" s="4"/>
      <c r="C672" s="4"/>
      <c r="D672" s="4"/>
    </row>
    <row r="673" ht="15.75" customHeight="1">
      <c r="B673" s="4"/>
      <c r="C673" s="4"/>
      <c r="D673" s="4"/>
    </row>
    <row r="674" ht="15.75" customHeight="1">
      <c r="B674" s="4"/>
      <c r="C674" s="4"/>
      <c r="D674" s="4"/>
    </row>
    <row r="675" ht="15.75" customHeight="1">
      <c r="B675" s="4"/>
      <c r="C675" s="4"/>
      <c r="D675" s="4"/>
    </row>
    <row r="676" ht="15.75" customHeight="1">
      <c r="B676" s="4"/>
      <c r="C676" s="4"/>
      <c r="D676" s="4"/>
    </row>
    <row r="677" ht="15.75" customHeight="1">
      <c r="B677" s="4"/>
      <c r="C677" s="4"/>
      <c r="D677" s="4"/>
    </row>
    <row r="678" ht="15.75" customHeight="1">
      <c r="B678" s="4"/>
      <c r="C678" s="4"/>
      <c r="D678" s="4"/>
    </row>
    <row r="679" ht="15.75" customHeight="1">
      <c r="B679" s="4"/>
      <c r="C679" s="4"/>
      <c r="D679" s="4"/>
    </row>
    <row r="680" ht="15.75" customHeight="1">
      <c r="B680" s="4"/>
      <c r="C680" s="4"/>
      <c r="D680" s="4"/>
    </row>
    <row r="681" ht="15.75" customHeight="1">
      <c r="B681" s="4"/>
      <c r="C681" s="4"/>
      <c r="D681" s="4"/>
    </row>
    <row r="682" ht="15.75" customHeight="1">
      <c r="B682" s="4"/>
      <c r="C682" s="4"/>
      <c r="D682" s="4"/>
    </row>
    <row r="683" ht="15.75" customHeight="1">
      <c r="B683" s="4"/>
      <c r="C683" s="4"/>
      <c r="D683" s="4"/>
    </row>
    <row r="684" ht="15.75" customHeight="1">
      <c r="B684" s="4"/>
      <c r="C684" s="4"/>
      <c r="D684" s="4"/>
    </row>
    <row r="685" ht="15.75" customHeight="1">
      <c r="B685" s="4"/>
      <c r="C685" s="4"/>
      <c r="D685" s="4"/>
    </row>
    <row r="686" ht="15.75" customHeight="1">
      <c r="B686" s="4"/>
      <c r="C686" s="4"/>
      <c r="D686" s="4"/>
    </row>
    <row r="687" ht="15.75" customHeight="1">
      <c r="B687" s="4"/>
      <c r="C687" s="4"/>
      <c r="D687" s="4"/>
    </row>
    <row r="688" ht="15.75" customHeight="1">
      <c r="B688" s="4"/>
      <c r="C688" s="4"/>
      <c r="D688" s="4"/>
    </row>
    <row r="689" ht="15.75" customHeight="1">
      <c r="B689" s="4"/>
      <c r="C689" s="4"/>
      <c r="D689" s="4"/>
    </row>
    <row r="690" ht="15.75" customHeight="1">
      <c r="B690" s="4"/>
      <c r="C690" s="4"/>
      <c r="D690" s="4"/>
    </row>
    <row r="691" ht="15.75" customHeight="1">
      <c r="B691" s="4"/>
      <c r="C691" s="4"/>
      <c r="D691" s="4"/>
    </row>
    <row r="692" ht="15.75" customHeight="1">
      <c r="B692" s="4"/>
      <c r="C692" s="4"/>
      <c r="D692" s="4"/>
    </row>
    <row r="693" ht="15.75" customHeight="1">
      <c r="B693" s="4"/>
      <c r="C693" s="4"/>
      <c r="D693" s="4"/>
    </row>
    <row r="694" ht="15.75" customHeight="1">
      <c r="B694" s="4"/>
      <c r="C694" s="4"/>
      <c r="D694" s="4"/>
    </row>
    <row r="695" ht="15.75" customHeight="1">
      <c r="B695" s="4"/>
      <c r="C695" s="4"/>
      <c r="D695" s="4"/>
    </row>
    <row r="696" ht="15.75" customHeight="1">
      <c r="B696" s="4"/>
      <c r="C696" s="4"/>
      <c r="D696" s="4"/>
    </row>
    <row r="697" ht="15.75" customHeight="1">
      <c r="B697" s="4"/>
      <c r="C697" s="4"/>
      <c r="D697" s="4"/>
    </row>
    <row r="698" ht="15.75" customHeight="1">
      <c r="B698" s="4"/>
      <c r="C698" s="4"/>
      <c r="D698" s="4"/>
    </row>
    <row r="699" ht="15.75" customHeight="1">
      <c r="B699" s="4"/>
      <c r="C699" s="4"/>
      <c r="D699" s="4"/>
    </row>
    <row r="700" ht="15.75" customHeight="1">
      <c r="B700" s="4"/>
      <c r="C700" s="4"/>
      <c r="D700" s="4"/>
    </row>
    <row r="701" ht="15.75" customHeight="1">
      <c r="B701" s="4"/>
      <c r="C701" s="4"/>
      <c r="D701" s="4"/>
    </row>
    <row r="702" ht="15.75" customHeight="1">
      <c r="B702" s="4"/>
      <c r="C702" s="4"/>
      <c r="D702" s="4"/>
    </row>
    <row r="703" ht="15.75" customHeight="1">
      <c r="B703" s="4"/>
      <c r="C703" s="4"/>
      <c r="D703" s="4"/>
    </row>
    <row r="704" ht="15.75" customHeight="1">
      <c r="B704" s="4"/>
      <c r="C704" s="4"/>
      <c r="D704" s="4"/>
    </row>
    <row r="705" ht="15.75" customHeight="1">
      <c r="B705" s="4"/>
      <c r="C705" s="4"/>
      <c r="D705" s="4"/>
    </row>
    <row r="706" ht="15.75" customHeight="1">
      <c r="B706" s="4"/>
      <c r="C706" s="4"/>
      <c r="D706" s="4"/>
    </row>
    <row r="707" ht="15.75" customHeight="1">
      <c r="B707" s="4"/>
      <c r="C707" s="4"/>
      <c r="D707" s="4"/>
    </row>
    <row r="708" ht="15.75" customHeight="1">
      <c r="B708" s="4"/>
      <c r="C708" s="4"/>
      <c r="D708" s="4"/>
    </row>
    <row r="709" ht="15.75" customHeight="1">
      <c r="B709" s="4"/>
      <c r="C709" s="4"/>
      <c r="D709" s="4"/>
    </row>
    <row r="710" ht="15.75" customHeight="1">
      <c r="B710" s="4"/>
      <c r="C710" s="4"/>
      <c r="D710" s="4"/>
    </row>
    <row r="711" ht="15.75" customHeight="1">
      <c r="B711" s="4"/>
      <c r="C711" s="4"/>
      <c r="D711" s="4"/>
    </row>
    <row r="712" ht="15.75" customHeight="1">
      <c r="B712" s="4"/>
      <c r="C712" s="4"/>
      <c r="D712" s="4"/>
    </row>
    <row r="713" ht="15.75" customHeight="1">
      <c r="B713" s="4"/>
      <c r="C713" s="4"/>
      <c r="D713" s="4"/>
    </row>
    <row r="714" ht="15.75" customHeight="1">
      <c r="B714" s="4"/>
      <c r="C714" s="4"/>
      <c r="D714" s="4"/>
    </row>
    <row r="715" ht="15.75" customHeight="1">
      <c r="B715" s="4"/>
      <c r="C715" s="4"/>
      <c r="D715" s="4"/>
    </row>
    <row r="716" ht="15.75" customHeight="1">
      <c r="B716" s="4"/>
      <c r="C716" s="4"/>
      <c r="D716" s="4"/>
    </row>
    <row r="717" ht="15.75" customHeight="1">
      <c r="B717" s="4"/>
      <c r="C717" s="4"/>
      <c r="D717" s="4"/>
    </row>
    <row r="718" ht="15.75" customHeight="1">
      <c r="B718" s="4"/>
      <c r="C718" s="4"/>
      <c r="D718" s="4"/>
    </row>
    <row r="719" ht="15.75" customHeight="1">
      <c r="B719" s="4"/>
      <c r="C719" s="4"/>
      <c r="D719" s="4"/>
    </row>
    <row r="720" ht="15.75" customHeight="1">
      <c r="B720" s="4"/>
      <c r="C720" s="4"/>
      <c r="D720" s="4"/>
    </row>
    <row r="721" ht="15.75" customHeight="1">
      <c r="B721" s="4"/>
      <c r="C721" s="4"/>
      <c r="D721" s="4"/>
    </row>
    <row r="722" ht="15.75" customHeight="1">
      <c r="B722" s="4"/>
      <c r="C722" s="4"/>
      <c r="D722" s="4"/>
    </row>
    <row r="723" ht="15.75" customHeight="1">
      <c r="B723" s="4"/>
      <c r="C723" s="4"/>
      <c r="D723" s="4"/>
    </row>
    <row r="724" ht="15.75" customHeight="1">
      <c r="B724" s="4"/>
      <c r="C724" s="4"/>
      <c r="D724" s="4"/>
    </row>
    <row r="725" ht="15.75" customHeight="1">
      <c r="B725" s="4"/>
      <c r="C725" s="4"/>
      <c r="D725" s="4"/>
    </row>
    <row r="726" ht="15.75" customHeight="1">
      <c r="B726" s="4"/>
      <c r="C726" s="4"/>
      <c r="D726" s="4"/>
    </row>
    <row r="727" ht="15.75" customHeight="1">
      <c r="B727" s="4"/>
      <c r="C727" s="4"/>
      <c r="D727" s="4"/>
    </row>
    <row r="728" ht="15.75" customHeight="1">
      <c r="B728" s="4"/>
      <c r="C728" s="4"/>
      <c r="D728" s="4"/>
    </row>
    <row r="729" ht="15.75" customHeight="1">
      <c r="B729" s="4"/>
      <c r="C729" s="4"/>
      <c r="D729" s="4"/>
    </row>
    <row r="730" ht="15.75" customHeight="1">
      <c r="B730" s="4"/>
      <c r="C730" s="4"/>
      <c r="D730" s="4"/>
    </row>
    <row r="731" ht="15.75" customHeight="1">
      <c r="B731" s="4"/>
      <c r="C731" s="4"/>
      <c r="D731" s="4"/>
    </row>
    <row r="732" ht="15.75" customHeight="1">
      <c r="B732" s="4"/>
      <c r="C732" s="4"/>
      <c r="D732" s="4"/>
    </row>
    <row r="733" ht="15.75" customHeight="1">
      <c r="B733" s="4"/>
      <c r="C733" s="4"/>
      <c r="D733" s="4"/>
    </row>
    <row r="734" ht="15.75" customHeight="1">
      <c r="B734" s="4"/>
      <c r="C734" s="4"/>
      <c r="D734" s="4"/>
    </row>
    <row r="735" ht="15.75" customHeight="1">
      <c r="B735" s="4"/>
      <c r="C735" s="4"/>
      <c r="D735" s="4"/>
    </row>
    <row r="736" ht="15.75" customHeight="1">
      <c r="B736" s="4"/>
      <c r="C736" s="4"/>
      <c r="D736" s="4"/>
    </row>
    <row r="737" ht="15.75" customHeight="1">
      <c r="B737" s="4"/>
      <c r="C737" s="4"/>
      <c r="D737" s="4"/>
    </row>
    <row r="738" ht="15.75" customHeight="1">
      <c r="B738" s="4"/>
      <c r="C738" s="4"/>
      <c r="D738" s="4"/>
    </row>
    <row r="739" ht="15.75" customHeight="1">
      <c r="B739" s="4"/>
      <c r="C739" s="4"/>
      <c r="D739" s="4"/>
    </row>
    <row r="740" ht="15.75" customHeight="1">
      <c r="B740" s="4"/>
      <c r="C740" s="4"/>
      <c r="D740" s="4"/>
    </row>
    <row r="741" ht="15.75" customHeight="1">
      <c r="B741" s="4"/>
      <c r="C741" s="4"/>
      <c r="D741" s="4"/>
    </row>
    <row r="742" ht="15.75" customHeight="1">
      <c r="B742" s="4"/>
      <c r="C742" s="4"/>
      <c r="D742" s="4"/>
    </row>
    <row r="743" ht="15.75" customHeight="1">
      <c r="B743" s="4"/>
      <c r="C743" s="4"/>
      <c r="D743" s="4"/>
    </row>
    <row r="744" ht="15.75" customHeight="1">
      <c r="B744" s="4"/>
      <c r="C744" s="4"/>
      <c r="D744" s="4"/>
    </row>
    <row r="745" ht="15.75" customHeight="1">
      <c r="B745" s="4"/>
      <c r="C745" s="4"/>
      <c r="D745" s="4"/>
    </row>
    <row r="746" ht="15.75" customHeight="1">
      <c r="B746" s="4"/>
      <c r="C746" s="4"/>
      <c r="D746" s="4"/>
    </row>
    <row r="747" ht="15.75" customHeight="1">
      <c r="B747" s="4"/>
      <c r="C747" s="4"/>
      <c r="D747" s="4"/>
    </row>
    <row r="748" ht="15.75" customHeight="1">
      <c r="B748" s="4"/>
      <c r="C748" s="4"/>
      <c r="D748" s="4"/>
    </row>
    <row r="749" ht="15.75" customHeight="1">
      <c r="B749" s="4"/>
      <c r="C749" s="4"/>
      <c r="D749" s="4"/>
    </row>
    <row r="750" ht="15.75" customHeight="1">
      <c r="B750" s="4"/>
      <c r="C750" s="4"/>
      <c r="D750" s="4"/>
    </row>
    <row r="751" ht="15.75" customHeight="1">
      <c r="B751" s="4"/>
      <c r="C751" s="4"/>
      <c r="D751" s="4"/>
    </row>
    <row r="752" ht="15.75" customHeight="1">
      <c r="B752" s="4"/>
      <c r="C752" s="4"/>
      <c r="D752" s="4"/>
    </row>
    <row r="753" ht="15.75" customHeight="1">
      <c r="B753" s="4"/>
      <c r="C753" s="4"/>
      <c r="D753" s="4"/>
    </row>
    <row r="754" ht="15.75" customHeight="1">
      <c r="B754" s="4"/>
      <c r="C754" s="4"/>
      <c r="D754" s="4"/>
    </row>
    <row r="755" ht="15.75" customHeight="1">
      <c r="B755" s="4"/>
      <c r="C755" s="4"/>
      <c r="D755" s="4"/>
    </row>
    <row r="756" ht="15.75" customHeight="1">
      <c r="B756" s="4"/>
      <c r="C756" s="4"/>
      <c r="D756" s="4"/>
    </row>
    <row r="757" ht="15.75" customHeight="1">
      <c r="B757" s="4"/>
      <c r="C757" s="4"/>
      <c r="D757" s="4"/>
    </row>
    <row r="758" ht="15.75" customHeight="1">
      <c r="B758" s="4"/>
      <c r="C758" s="4"/>
      <c r="D758" s="4"/>
    </row>
    <row r="759" ht="15.75" customHeight="1">
      <c r="B759" s="4"/>
      <c r="C759" s="4"/>
      <c r="D759" s="4"/>
    </row>
    <row r="760" ht="15.75" customHeight="1">
      <c r="B760" s="4"/>
      <c r="C760" s="4"/>
      <c r="D760" s="4"/>
    </row>
    <row r="761" ht="15.75" customHeight="1">
      <c r="B761" s="4"/>
      <c r="C761" s="4"/>
      <c r="D761" s="4"/>
    </row>
    <row r="762" ht="15.75" customHeight="1">
      <c r="B762" s="4"/>
      <c r="C762" s="4"/>
      <c r="D762" s="4"/>
    </row>
    <row r="763" ht="15.75" customHeight="1">
      <c r="B763" s="4"/>
      <c r="C763" s="4"/>
      <c r="D763" s="4"/>
    </row>
    <row r="764" ht="15.75" customHeight="1">
      <c r="B764" s="4"/>
      <c r="C764" s="4"/>
      <c r="D764" s="4"/>
    </row>
    <row r="765" ht="15.75" customHeight="1">
      <c r="B765" s="4"/>
      <c r="C765" s="4"/>
      <c r="D765" s="4"/>
    </row>
    <row r="766" ht="15.75" customHeight="1">
      <c r="B766" s="4"/>
      <c r="C766" s="4"/>
      <c r="D766" s="4"/>
    </row>
    <row r="767" ht="15.75" customHeight="1">
      <c r="B767" s="4"/>
      <c r="C767" s="4"/>
      <c r="D767" s="4"/>
    </row>
    <row r="768" ht="15.75" customHeight="1">
      <c r="B768" s="4"/>
      <c r="C768" s="4"/>
      <c r="D768" s="4"/>
    </row>
    <row r="769" ht="15.75" customHeight="1">
      <c r="B769" s="4"/>
      <c r="C769" s="4"/>
      <c r="D769" s="4"/>
    </row>
    <row r="770" ht="15.75" customHeight="1">
      <c r="B770" s="4"/>
      <c r="C770" s="4"/>
      <c r="D770" s="4"/>
    </row>
    <row r="771" ht="15.75" customHeight="1">
      <c r="B771" s="4"/>
      <c r="C771" s="4"/>
      <c r="D771" s="4"/>
    </row>
    <row r="772" ht="15.75" customHeight="1">
      <c r="B772" s="4"/>
      <c r="C772" s="4"/>
      <c r="D772" s="4"/>
    </row>
    <row r="773" ht="15.75" customHeight="1">
      <c r="B773" s="4"/>
      <c r="C773" s="4"/>
      <c r="D773" s="4"/>
    </row>
    <row r="774" ht="15.75" customHeight="1">
      <c r="B774" s="4"/>
      <c r="C774" s="4"/>
      <c r="D774" s="4"/>
    </row>
    <row r="775" ht="15.75" customHeight="1">
      <c r="B775" s="4"/>
      <c r="C775" s="4"/>
      <c r="D775" s="4"/>
    </row>
    <row r="776" ht="15.75" customHeight="1">
      <c r="B776" s="4"/>
      <c r="C776" s="4"/>
      <c r="D776" s="4"/>
    </row>
    <row r="777" ht="15.75" customHeight="1">
      <c r="B777" s="4"/>
      <c r="C777" s="4"/>
      <c r="D777" s="4"/>
    </row>
    <row r="778" ht="15.75" customHeight="1">
      <c r="B778" s="4"/>
      <c r="C778" s="4"/>
      <c r="D778" s="4"/>
    </row>
    <row r="779" ht="15.75" customHeight="1">
      <c r="B779" s="4"/>
      <c r="C779" s="4"/>
      <c r="D779" s="4"/>
    </row>
    <row r="780" ht="15.75" customHeight="1">
      <c r="B780" s="4"/>
      <c r="C780" s="4"/>
      <c r="D780" s="4"/>
    </row>
    <row r="781" ht="15.75" customHeight="1">
      <c r="B781" s="4"/>
      <c r="C781" s="4"/>
      <c r="D781" s="4"/>
    </row>
    <row r="782" ht="15.75" customHeight="1">
      <c r="B782" s="4"/>
      <c r="C782" s="4"/>
      <c r="D782" s="4"/>
    </row>
    <row r="783" ht="15.75" customHeight="1">
      <c r="B783" s="4"/>
      <c r="C783" s="4"/>
      <c r="D783" s="4"/>
    </row>
    <row r="784" ht="15.75" customHeight="1">
      <c r="B784" s="4"/>
      <c r="C784" s="4"/>
      <c r="D784" s="4"/>
    </row>
    <row r="785" ht="15.75" customHeight="1">
      <c r="B785" s="4"/>
      <c r="C785" s="4"/>
      <c r="D785" s="4"/>
    </row>
    <row r="786" ht="15.75" customHeight="1">
      <c r="B786" s="4"/>
      <c r="C786" s="4"/>
      <c r="D786" s="4"/>
    </row>
    <row r="787" ht="15.75" customHeight="1">
      <c r="B787" s="4"/>
      <c r="C787" s="4"/>
      <c r="D787" s="4"/>
    </row>
    <row r="788" ht="15.75" customHeight="1">
      <c r="B788" s="4"/>
      <c r="C788" s="4"/>
      <c r="D788" s="4"/>
    </row>
    <row r="789" ht="15.75" customHeight="1">
      <c r="B789" s="4"/>
      <c r="C789" s="4"/>
      <c r="D789" s="4"/>
    </row>
    <row r="790" ht="15.75" customHeight="1">
      <c r="B790" s="4"/>
      <c r="C790" s="4"/>
      <c r="D790" s="4"/>
    </row>
    <row r="791" ht="15.75" customHeight="1">
      <c r="B791" s="4"/>
      <c r="C791" s="4"/>
      <c r="D791" s="4"/>
    </row>
    <row r="792" ht="15.75" customHeight="1">
      <c r="B792" s="4"/>
      <c r="C792" s="4"/>
      <c r="D792" s="4"/>
    </row>
    <row r="793" ht="15.75" customHeight="1">
      <c r="B793" s="4"/>
      <c r="C793" s="4"/>
      <c r="D793" s="4"/>
    </row>
    <row r="794" ht="15.75" customHeight="1">
      <c r="B794" s="4"/>
      <c r="C794" s="4"/>
      <c r="D794" s="4"/>
    </row>
    <row r="795" ht="15.75" customHeight="1">
      <c r="B795" s="4"/>
      <c r="C795" s="4"/>
      <c r="D795" s="4"/>
    </row>
    <row r="796" ht="15.75" customHeight="1">
      <c r="B796" s="4"/>
      <c r="C796" s="4"/>
      <c r="D796" s="4"/>
    </row>
    <row r="797" ht="15.75" customHeight="1">
      <c r="B797" s="4"/>
      <c r="C797" s="4"/>
      <c r="D797" s="4"/>
    </row>
    <row r="798" ht="15.75" customHeight="1">
      <c r="B798" s="4"/>
      <c r="C798" s="4"/>
      <c r="D798" s="4"/>
    </row>
    <row r="799" ht="15.75" customHeight="1">
      <c r="B799" s="4"/>
      <c r="C799" s="4"/>
      <c r="D799" s="4"/>
    </row>
    <row r="800" ht="15.75" customHeight="1">
      <c r="B800" s="4"/>
      <c r="C800" s="4"/>
      <c r="D800" s="4"/>
    </row>
    <row r="801" ht="15.75" customHeight="1">
      <c r="B801" s="4"/>
      <c r="C801" s="4"/>
      <c r="D801" s="4"/>
    </row>
    <row r="802" ht="15.75" customHeight="1">
      <c r="B802" s="4"/>
      <c r="C802" s="4"/>
      <c r="D802" s="4"/>
    </row>
    <row r="803" ht="15.75" customHeight="1">
      <c r="B803" s="4"/>
      <c r="C803" s="4"/>
      <c r="D803" s="4"/>
    </row>
    <row r="804" ht="15.75" customHeight="1">
      <c r="B804" s="4"/>
      <c r="C804" s="4"/>
      <c r="D804" s="4"/>
    </row>
    <row r="805" ht="15.75" customHeight="1">
      <c r="B805" s="4"/>
      <c r="C805" s="4"/>
      <c r="D805" s="4"/>
    </row>
    <row r="806" ht="15.75" customHeight="1">
      <c r="B806" s="4"/>
      <c r="C806" s="4"/>
      <c r="D806" s="4"/>
    </row>
    <row r="807" ht="15.75" customHeight="1">
      <c r="B807" s="4"/>
      <c r="C807" s="4"/>
      <c r="D807" s="4"/>
    </row>
    <row r="808" ht="15.75" customHeight="1">
      <c r="B808" s="4"/>
      <c r="C808" s="4"/>
      <c r="D808" s="4"/>
    </row>
    <row r="809" ht="15.75" customHeight="1">
      <c r="B809" s="4"/>
      <c r="C809" s="4"/>
      <c r="D809" s="4"/>
    </row>
    <row r="810" ht="15.75" customHeight="1">
      <c r="B810" s="4"/>
      <c r="C810" s="4"/>
      <c r="D810" s="4"/>
    </row>
    <row r="811" ht="15.75" customHeight="1">
      <c r="B811" s="4"/>
      <c r="C811" s="4"/>
      <c r="D811" s="4"/>
    </row>
    <row r="812" ht="15.75" customHeight="1">
      <c r="B812" s="4"/>
      <c r="C812" s="4"/>
      <c r="D812" s="4"/>
    </row>
    <row r="813" ht="15.75" customHeight="1">
      <c r="B813" s="4"/>
      <c r="C813" s="4"/>
      <c r="D813" s="4"/>
    </row>
    <row r="814" ht="15.75" customHeight="1">
      <c r="B814" s="4"/>
      <c r="C814" s="4"/>
      <c r="D814" s="4"/>
    </row>
    <row r="815" ht="15.75" customHeight="1">
      <c r="B815" s="4"/>
      <c r="C815" s="4"/>
      <c r="D815" s="4"/>
    </row>
    <row r="816" ht="15.75" customHeight="1">
      <c r="B816" s="4"/>
      <c r="C816" s="4"/>
      <c r="D816" s="4"/>
    </row>
    <row r="817" ht="15.75" customHeight="1">
      <c r="B817" s="4"/>
      <c r="C817" s="4"/>
      <c r="D817" s="4"/>
    </row>
    <row r="818" ht="15.75" customHeight="1">
      <c r="B818" s="4"/>
      <c r="C818" s="4"/>
      <c r="D818" s="4"/>
    </row>
    <row r="819" ht="15.75" customHeight="1">
      <c r="B819" s="4"/>
      <c r="C819" s="4"/>
      <c r="D819" s="4"/>
    </row>
    <row r="820" ht="15.75" customHeight="1">
      <c r="B820" s="4"/>
      <c r="C820" s="4"/>
      <c r="D820" s="4"/>
    </row>
    <row r="821" ht="15.75" customHeight="1">
      <c r="B821" s="4"/>
      <c r="C821" s="4"/>
      <c r="D821" s="4"/>
    </row>
    <row r="822" ht="15.75" customHeight="1">
      <c r="B822" s="4"/>
      <c r="C822" s="4"/>
      <c r="D822" s="4"/>
    </row>
    <row r="823" ht="15.75" customHeight="1">
      <c r="B823" s="4"/>
      <c r="C823" s="4"/>
      <c r="D823" s="4"/>
    </row>
    <row r="824" ht="15.75" customHeight="1">
      <c r="B824" s="4"/>
      <c r="C824" s="4"/>
      <c r="D824" s="4"/>
    </row>
    <row r="825" ht="15.75" customHeight="1">
      <c r="B825" s="4"/>
      <c r="C825" s="4"/>
      <c r="D825" s="4"/>
    </row>
    <row r="826" ht="15.75" customHeight="1">
      <c r="B826" s="4"/>
      <c r="C826" s="4"/>
      <c r="D826" s="4"/>
    </row>
    <row r="827" ht="15.75" customHeight="1">
      <c r="B827" s="4"/>
      <c r="C827" s="4"/>
      <c r="D827" s="4"/>
    </row>
    <row r="828" ht="15.75" customHeight="1">
      <c r="B828" s="4"/>
      <c r="C828" s="4"/>
      <c r="D828" s="4"/>
    </row>
    <row r="829" ht="15.75" customHeight="1">
      <c r="B829" s="4"/>
      <c r="C829" s="4"/>
      <c r="D829" s="4"/>
    </row>
    <row r="830" ht="15.75" customHeight="1">
      <c r="B830" s="4"/>
      <c r="C830" s="4"/>
      <c r="D830" s="4"/>
    </row>
    <row r="831" ht="15.75" customHeight="1">
      <c r="B831" s="4"/>
      <c r="C831" s="4"/>
      <c r="D831" s="4"/>
    </row>
    <row r="832" ht="15.75" customHeight="1">
      <c r="B832" s="4"/>
      <c r="C832" s="4"/>
      <c r="D832" s="4"/>
    </row>
    <row r="833" ht="15.75" customHeight="1">
      <c r="B833" s="4"/>
      <c r="C833" s="4"/>
      <c r="D833" s="4"/>
    </row>
    <row r="834" ht="15.75" customHeight="1">
      <c r="B834" s="4"/>
      <c r="C834" s="4"/>
      <c r="D834" s="4"/>
    </row>
    <row r="835" ht="15.75" customHeight="1">
      <c r="B835" s="4"/>
      <c r="C835" s="4"/>
      <c r="D835" s="4"/>
    </row>
    <row r="836" ht="15.75" customHeight="1">
      <c r="B836" s="4"/>
      <c r="C836" s="4"/>
      <c r="D836" s="4"/>
    </row>
    <row r="837" ht="15.75" customHeight="1">
      <c r="B837" s="4"/>
      <c r="C837" s="4"/>
      <c r="D837" s="4"/>
    </row>
    <row r="838" ht="15.75" customHeight="1">
      <c r="B838" s="4"/>
      <c r="C838" s="4"/>
      <c r="D838" s="4"/>
    </row>
    <row r="839" ht="15.75" customHeight="1">
      <c r="B839" s="4"/>
      <c r="C839" s="4"/>
      <c r="D839" s="4"/>
    </row>
    <row r="840" ht="15.75" customHeight="1">
      <c r="B840" s="4"/>
      <c r="C840" s="4"/>
      <c r="D840" s="4"/>
    </row>
    <row r="841" ht="15.75" customHeight="1">
      <c r="B841" s="4"/>
      <c r="C841" s="4"/>
      <c r="D841" s="4"/>
    </row>
    <row r="842" ht="15.75" customHeight="1">
      <c r="B842" s="4"/>
      <c r="C842" s="4"/>
      <c r="D842" s="4"/>
    </row>
    <row r="843" ht="15.75" customHeight="1">
      <c r="B843" s="4"/>
      <c r="C843" s="4"/>
      <c r="D843" s="4"/>
    </row>
    <row r="844" ht="15.75" customHeight="1">
      <c r="B844" s="4"/>
      <c r="C844" s="4"/>
      <c r="D844" s="4"/>
    </row>
    <row r="845" ht="15.75" customHeight="1">
      <c r="B845" s="4"/>
      <c r="C845" s="4"/>
      <c r="D845" s="4"/>
    </row>
    <row r="846" ht="15.75" customHeight="1">
      <c r="B846" s="4"/>
      <c r="C846" s="4"/>
      <c r="D846" s="4"/>
    </row>
    <row r="847" ht="15.75" customHeight="1">
      <c r="B847" s="4"/>
      <c r="C847" s="4"/>
      <c r="D847" s="4"/>
    </row>
    <row r="848" ht="15.75" customHeight="1">
      <c r="B848" s="4"/>
      <c r="C848" s="4"/>
      <c r="D848" s="4"/>
    </row>
    <row r="849" ht="15.75" customHeight="1">
      <c r="B849" s="4"/>
      <c r="C849" s="4"/>
      <c r="D849" s="4"/>
    </row>
    <row r="850" ht="15.75" customHeight="1">
      <c r="B850" s="4"/>
      <c r="C850" s="4"/>
      <c r="D850" s="4"/>
    </row>
    <row r="851" ht="15.75" customHeight="1">
      <c r="B851" s="4"/>
      <c r="C851" s="4"/>
      <c r="D851" s="4"/>
    </row>
    <row r="852" ht="15.75" customHeight="1">
      <c r="B852" s="4"/>
      <c r="C852" s="4"/>
      <c r="D852" s="4"/>
    </row>
    <row r="853" ht="15.75" customHeight="1">
      <c r="B853" s="4"/>
      <c r="C853" s="4"/>
      <c r="D853" s="4"/>
    </row>
    <row r="854" ht="15.75" customHeight="1">
      <c r="B854" s="4"/>
      <c r="C854" s="4"/>
      <c r="D854" s="4"/>
    </row>
    <row r="855" ht="15.75" customHeight="1">
      <c r="B855" s="4"/>
      <c r="C855" s="4"/>
      <c r="D855" s="4"/>
    </row>
    <row r="856" ht="15.75" customHeight="1">
      <c r="B856" s="4"/>
      <c r="C856" s="4"/>
      <c r="D856" s="4"/>
    </row>
    <row r="857" ht="15.75" customHeight="1">
      <c r="B857" s="4"/>
      <c r="C857" s="4"/>
      <c r="D857" s="4"/>
    </row>
    <row r="858" ht="15.75" customHeight="1">
      <c r="B858" s="4"/>
      <c r="C858" s="4"/>
      <c r="D858" s="4"/>
    </row>
    <row r="859" ht="15.75" customHeight="1">
      <c r="B859" s="4"/>
      <c r="C859" s="4"/>
      <c r="D859" s="4"/>
    </row>
    <row r="860" ht="15.75" customHeight="1">
      <c r="B860" s="4"/>
      <c r="C860" s="4"/>
      <c r="D860" s="4"/>
    </row>
    <row r="861" ht="15.75" customHeight="1">
      <c r="B861" s="4"/>
      <c r="C861" s="4"/>
      <c r="D861" s="4"/>
    </row>
    <row r="862" ht="15.75" customHeight="1">
      <c r="B862" s="4"/>
      <c r="C862" s="4"/>
      <c r="D862" s="4"/>
    </row>
    <row r="863" ht="15.75" customHeight="1">
      <c r="B863" s="4"/>
      <c r="C863" s="4"/>
      <c r="D863" s="4"/>
    </row>
    <row r="864" ht="15.75" customHeight="1">
      <c r="B864" s="4"/>
      <c r="C864" s="4"/>
      <c r="D864" s="4"/>
    </row>
    <row r="865" ht="15.75" customHeight="1">
      <c r="B865" s="4"/>
      <c r="C865" s="4"/>
      <c r="D865" s="4"/>
    </row>
    <row r="866" ht="15.75" customHeight="1">
      <c r="B866" s="4"/>
      <c r="C866" s="4"/>
      <c r="D866" s="4"/>
    </row>
    <row r="867" ht="15.75" customHeight="1">
      <c r="B867" s="4"/>
      <c r="C867" s="4"/>
      <c r="D867" s="4"/>
    </row>
    <row r="868" ht="15.75" customHeight="1">
      <c r="B868" s="4"/>
      <c r="C868" s="4"/>
      <c r="D868" s="4"/>
    </row>
    <row r="869" ht="15.75" customHeight="1">
      <c r="B869" s="4"/>
      <c r="C869" s="4"/>
      <c r="D869" s="4"/>
    </row>
    <row r="870" ht="15.75" customHeight="1">
      <c r="B870" s="4"/>
      <c r="C870" s="4"/>
      <c r="D870" s="4"/>
    </row>
    <row r="871" ht="15.75" customHeight="1">
      <c r="B871" s="4"/>
      <c r="C871" s="4"/>
      <c r="D871" s="4"/>
    </row>
    <row r="872" ht="15.75" customHeight="1">
      <c r="B872" s="4"/>
      <c r="C872" s="4"/>
      <c r="D872" s="4"/>
    </row>
    <row r="873" ht="15.75" customHeight="1">
      <c r="B873" s="4"/>
      <c r="C873" s="4"/>
      <c r="D873" s="4"/>
    </row>
    <row r="874" ht="15.75" customHeight="1">
      <c r="B874" s="4"/>
      <c r="C874" s="4"/>
      <c r="D874" s="4"/>
    </row>
    <row r="875" ht="15.75" customHeight="1">
      <c r="B875" s="4"/>
      <c r="C875" s="4"/>
      <c r="D875" s="4"/>
    </row>
    <row r="876" ht="15.75" customHeight="1">
      <c r="B876" s="4"/>
      <c r="C876" s="4"/>
      <c r="D876" s="4"/>
    </row>
    <row r="877" ht="15.75" customHeight="1">
      <c r="B877" s="4"/>
      <c r="C877" s="4"/>
      <c r="D877" s="4"/>
    </row>
    <row r="878" ht="15.75" customHeight="1">
      <c r="B878" s="4"/>
      <c r="C878" s="4"/>
      <c r="D878" s="4"/>
    </row>
    <row r="879" ht="15.75" customHeight="1">
      <c r="B879" s="4"/>
      <c r="C879" s="4"/>
      <c r="D879" s="4"/>
    </row>
    <row r="880" ht="15.75" customHeight="1">
      <c r="B880" s="4"/>
      <c r="C880" s="4"/>
      <c r="D880" s="4"/>
    </row>
    <row r="881" ht="15.75" customHeight="1">
      <c r="B881" s="4"/>
      <c r="C881" s="4"/>
      <c r="D881" s="4"/>
    </row>
    <row r="882" ht="15.75" customHeight="1">
      <c r="B882" s="4"/>
      <c r="C882" s="4"/>
      <c r="D882" s="4"/>
    </row>
    <row r="883" ht="15.75" customHeight="1">
      <c r="B883" s="4"/>
      <c r="C883" s="4"/>
      <c r="D883" s="4"/>
    </row>
    <row r="884" ht="15.75" customHeight="1">
      <c r="B884" s="4"/>
      <c r="C884" s="4"/>
      <c r="D884" s="4"/>
    </row>
    <row r="885" ht="15.75" customHeight="1">
      <c r="B885" s="4"/>
      <c r="C885" s="4"/>
      <c r="D885" s="4"/>
    </row>
    <row r="886" ht="15.75" customHeight="1">
      <c r="B886" s="4"/>
      <c r="C886" s="4"/>
      <c r="D886" s="4"/>
    </row>
    <row r="887" ht="15.75" customHeight="1">
      <c r="B887" s="4"/>
      <c r="C887" s="4"/>
      <c r="D887" s="4"/>
    </row>
    <row r="888" ht="15.75" customHeight="1">
      <c r="B888" s="4"/>
      <c r="C888" s="4"/>
      <c r="D888" s="4"/>
    </row>
    <row r="889" ht="15.75" customHeight="1">
      <c r="B889" s="4"/>
      <c r="C889" s="4"/>
      <c r="D889" s="4"/>
    </row>
    <row r="890" ht="15.75" customHeight="1">
      <c r="B890" s="4"/>
      <c r="C890" s="4"/>
      <c r="D890" s="4"/>
    </row>
    <row r="891" ht="15.75" customHeight="1">
      <c r="B891" s="4"/>
      <c r="C891" s="4"/>
      <c r="D891" s="4"/>
    </row>
    <row r="892" ht="15.75" customHeight="1">
      <c r="B892" s="4"/>
      <c r="C892" s="4"/>
      <c r="D892" s="4"/>
    </row>
    <row r="893" ht="15.75" customHeight="1">
      <c r="B893" s="4"/>
      <c r="C893" s="4"/>
      <c r="D893" s="4"/>
    </row>
    <row r="894" ht="15.75" customHeight="1">
      <c r="B894" s="4"/>
      <c r="C894" s="4"/>
      <c r="D894" s="4"/>
    </row>
    <row r="895" ht="15.75" customHeight="1">
      <c r="B895" s="4"/>
      <c r="C895" s="4"/>
      <c r="D895" s="4"/>
    </row>
    <row r="896" ht="15.75" customHeight="1">
      <c r="B896" s="4"/>
      <c r="C896" s="4"/>
      <c r="D896" s="4"/>
    </row>
    <row r="897" ht="15.75" customHeight="1">
      <c r="B897" s="4"/>
      <c r="C897" s="4"/>
      <c r="D897" s="4"/>
    </row>
    <row r="898" ht="15.75" customHeight="1">
      <c r="B898" s="4"/>
      <c r="C898" s="4"/>
      <c r="D898" s="4"/>
    </row>
    <row r="899" ht="15.75" customHeight="1">
      <c r="B899" s="4"/>
      <c r="C899" s="4"/>
      <c r="D899" s="4"/>
    </row>
    <row r="900" ht="15.75" customHeight="1">
      <c r="B900" s="4"/>
      <c r="C900" s="4"/>
      <c r="D900" s="4"/>
    </row>
    <row r="901" ht="15.75" customHeight="1">
      <c r="B901" s="4"/>
      <c r="C901" s="4"/>
      <c r="D901" s="4"/>
    </row>
    <row r="902" ht="15.75" customHeight="1">
      <c r="B902" s="4"/>
      <c r="C902" s="4"/>
      <c r="D902" s="4"/>
    </row>
    <row r="903" ht="15.75" customHeight="1">
      <c r="B903" s="4"/>
      <c r="C903" s="4"/>
      <c r="D903" s="4"/>
    </row>
    <row r="904" ht="15.75" customHeight="1">
      <c r="B904" s="4"/>
      <c r="C904" s="4"/>
      <c r="D904" s="4"/>
    </row>
    <row r="905" ht="15.75" customHeight="1">
      <c r="B905" s="4"/>
      <c r="C905" s="4"/>
      <c r="D905" s="4"/>
    </row>
    <row r="906" ht="15.75" customHeight="1">
      <c r="B906" s="4"/>
      <c r="C906" s="4"/>
      <c r="D906" s="4"/>
    </row>
    <row r="907" ht="15.75" customHeight="1">
      <c r="B907" s="4"/>
      <c r="C907" s="4"/>
      <c r="D907" s="4"/>
    </row>
    <row r="908" ht="15.75" customHeight="1">
      <c r="B908" s="4"/>
      <c r="C908" s="4"/>
      <c r="D908" s="4"/>
    </row>
    <row r="909" ht="15.75" customHeight="1">
      <c r="B909" s="4"/>
      <c r="C909" s="4"/>
      <c r="D909" s="4"/>
    </row>
    <row r="910" ht="15.75" customHeight="1">
      <c r="B910" s="4"/>
      <c r="C910" s="4"/>
      <c r="D910" s="4"/>
    </row>
    <row r="911" ht="15.75" customHeight="1">
      <c r="B911" s="4"/>
      <c r="C911" s="4"/>
      <c r="D911" s="4"/>
    </row>
    <row r="912" ht="15.75" customHeight="1">
      <c r="B912" s="4"/>
      <c r="C912" s="4"/>
      <c r="D912" s="4"/>
    </row>
    <row r="913" ht="15.75" customHeight="1">
      <c r="B913" s="4"/>
      <c r="C913" s="4"/>
      <c r="D913" s="4"/>
    </row>
    <row r="914" ht="15.75" customHeight="1">
      <c r="B914" s="4"/>
      <c r="C914" s="4"/>
      <c r="D914" s="4"/>
    </row>
    <row r="915" ht="15.75" customHeight="1">
      <c r="B915" s="4"/>
      <c r="C915" s="4"/>
      <c r="D915" s="4"/>
    </row>
    <row r="916" ht="15.75" customHeight="1">
      <c r="B916" s="4"/>
      <c r="C916" s="4"/>
      <c r="D916" s="4"/>
    </row>
    <row r="917" ht="15.75" customHeight="1">
      <c r="B917" s="4"/>
      <c r="C917" s="4"/>
      <c r="D917" s="4"/>
    </row>
    <row r="918" ht="15.75" customHeight="1">
      <c r="B918" s="4"/>
      <c r="C918" s="4"/>
      <c r="D918" s="4"/>
    </row>
    <row r="919" ht="15.75" customHeight="1">
      <c r="B919" s="4"/>
      <c r="C919" s="4"/>
      <c r="D919" s="4"/>
    </row>
    <row r="920" ht="15.75" customHeight="1">
      <c r="B920" s="4"/>
      <c r="C920" s="4"/>
      <c r="D920" s="4"/>
    </row>
    <row r="921" ht="15.75" customHeight="1">
      <c r="B921" s="4"/>
      <c r="C921" s="4"/>
      <c r="D921" s="4"/>
    </row>
    <row r="922" ht="15.75" customHeight="1">
      <c r="B922" s="4"/>
      <c r="C922" s="4"/>
      <c r="D922" s="4"/>
    </row>
    <row r="923" ht="15.75" customHeight="1">
      <c r="B923" s="4"/>
      <c r="C923" s="4"/>
      <c r="D923" s="4"/>
    </row>
    <row r="924" ht="15.75" customHeight="1">
      <c r="B924" s="4"/>
      <c r="C924" s="4"/>
      <c r="D924" s="4"/>
    </row>
    <row r="925" ht="15.75" customHeight="1">
      <c r="B925" s="4"/>
      <c r="C925" s="4"/>
      <c r="D925" s="4"/>
    </row>
    <row r="926" ht="15.75" customHeight="1">
      <c r="B926" s="4"/>
      <c r="C926" s="4"/>
      <c r="D926" s="4"/>
    </row>
    <row r="927" ht="15.75" customHeight="1">
      <c r="B927" s="4"/>
      <c r="C927" s="4"/>
      <c r="D927" s="4"/>
    </row>
    <row r="928" ht="15.75" customHeight="1">
      <c r="B928" s="4"/>
      <c r="C928" s="4"/>
      <c r="D928" s="4"/>
    </row>
    <row r="929" ht="15.75" customHeight="1">
      <c r="B929" s="4"/>
      <c r="C929" s="4"/>
      <c r="D929" s="4"/>
    </row>
    <row r="930" ht="15.75" customHeight="1">
      <c r="B930" s="4"/>
      <c r="C930" s="4"/>
      <c r="D930" s="4"/>
    </row>
    <row r="931" ht="15.75" customHeight="1">
      <c r="B931" s="4"/>
      <c r="C931" s="4"/>
      <c r="D931" s="4"/>
    </row>
    <row r="932" ht="15.75" customHeight="1">
      <c r="B932" s="4"/>
      <c r="C932" s="4"/>
      <c r="D932" s="4"/>
    </row>
    <row r="933" ht="15.75" customHeight="1">
      <c r="B933" s="4"/>
      <c r="C933" s="4"/>
      <c r="D933" s="4"/>
    </row>
    <row r="934" ht="15.75" customHeight="1">
      <c r="B934" s="4"/>
      <c r="C934" s="4"/>
      <c r="D934" s="4"/>
    </row>
    <row r="935" ht="15.75" customHeight="1">
      <c r="B935" s="4"/>
      <c r="C935" s="4"/>
      <c r="D935" s="4"/>
    </row>
    <row r="936" ht="15.75" customHeight="1">
      <c r="B936" s="4"/>
      <c r="C936" s="4"/>
      <c r="D936" s="4"/>
    </row>
    <row r="937" ht="15.75" customHeight="1">
      <c r="B937" s="4"/>
      <c r="C937" s="4"/>
      <c r="D937" s="4"/>
    </row>
    <row r="938" ht="15.75" customHeight="1">
      <c r="B938" s="4"/>
      <c r="C938" s="4"/>
      <c r="D938" s="4"/>
    </row>
    <row r="939" ht="15.75" customHeight="1">
      <c r="B939" s="4"/>
      <c r="C939" s="4"/>
      <c r="D939" s="4"/>
    </row>
    <row r="940" ht="15.75" customHeight="1">
      <c r="B940" s="4"/>
      <c r="C940" s="4"/>
      <c r="D940" s="4"/>
    </row>
    <row r="941" ht="15.75" customHeight="1">
      <c r="B941" s="4"/>
      <c r="C941" s="4"/>
      <c r="D941" s="4"/>
    </row>
    <row r="942" ht="15.75" customHeight="1">
      <c r="B942" s="4"/>
      <c r="C942" s="4"/>
      <c r="D942" s="4"/>
    </row>
    <row r="943" ht="15.75" customHeight="1">
      <c r="B943" s="4"/>
      <c r="C943" s="4"/>
      <c r="D943" s="4"/>
    </row>
    <row r="944" ht="15.75" customHeight="1">
      <c r="B944" s="4"/>
      <c r="C944" s="4"/>
      <c r="D944" s="4"/>
    </row>
    <row r="945" ht="15.75" customHeight="1">
      <c r="B945" s="4"/>
      <c r="C945" s="4"/>
      <c r="D945" s="4"/>
    </row>
    <row r="946" ht="15.75" customHeight="1">
      <c r="B946" s="4"/>
      <c r="C946" s="4"/>
      <c r="D946" s="4"/>
    </row>
    <row r="947" ht="15.75" customHeight="1">
      <c r="B947" s="4"/>
      <c r="C947" s="4"/>
      <c r="D947" s="4"/>
    </row>
    <row r="948" ht="15.75" customHeight="1">
      <c r="B948" s="4"/>
      <c r="C948" s="4"/>
      <c r="D948" s="4"/>
    </row>
    <row r="949" ht="15.75" customHeight="1">
      <c r="B949" s="4"/>
      <c r="C949" s="4"/>
      <c r="D949" s="4"/>
    </row>
    <row r="950" ht="15.75" customHeight="1">
      <c r="B950" s="4"/>
      <c r="C950" s="4"/>
      <c r="D950" s="4"/>
    </row>
    <row r="951" ht="15.75" customHeight="1">
      <c r="B951" s="4"/>
      <c r="C951" s="4"/>
      <c r="D951" s="4"/>
    </row>
    <row r="952" ht="15.75" customHeight="1">
      <c r="B952" s="4"/>
      <c r="C952" s="4"/>
      <c r="D952" s="4"/>
    </row>
    <row r="953" ht="15.75" customHeight="1">
      <c r="B953" s="4"/>
      <c r="C953" s="4"/>
      <c r="D953" s="4"/>
    </row>
    <row r="954" ht="15.75" customHeight="1">
      <c r="B954" s="4"/>
      <c r="C954" s="4"/>
      <c r="D954" s="4"/>
    </row>
    <row r="955" ht="15.75" customHeight="1">
      <c r="B955" s="4"/>
      <c r="C955" s="4"/>
      <c r="D955" s="4"/>
    </row>
    <row r="956" ht="15.75" customHeight="1">
      <c r="B956" s="4"/>
      <c r="C956" s="4"/>
      <c r="D956" s="4"/>
    </row>
    <row r="957" ht="15.75" customHeight="1">
      <c r="B957" s="4"/>
      <c r="C957" s="4"/>
      <c r="D957" s="4"/>
    </row>
    <row r="958" ht="15.75" customHeight="1">
      <c r="B958" s="4"/>
      <c r="C958" s="4"/>
      <c r="D958" s="4"/>
    </row>
    <row r="959" ht="15.75" customHeight="1">
      <c r="B959" s="4"/>
      <c r="C959" s="4"/>
      <c r="D959" s="4"/>
    </row>
    <row r="960" ht="15.75" customHeight="1">
      <c r="B960" s="4"/>
      <c r="C960" s="4"/>
      <c r="D960" s="4"/>
    </row>
    <row r="961" ht="15.75" customHeight="1">
      <c r="B961" s="4"/>
      <c r="C961" s="4"/>
      <c r="D961" s="4"/>
    </row>
    <row r="962" ht="15.75" customHeight="1">
      <c r="B962" s="4"/>
      <c r="C962" s="4"/>
      <c r="D962" s="4"/>
    </row>
    <row r="963" ht="15.75" customHeight="1">
      <c r="B963" s="4"/>
      <c r="C963" s="4"/>
      <c r="D963" s="4"/>
    </row>
    <row r="964" ht="15.75" customHeight="1">
      <c r="B964" s="4"/>
      <c r="C964" s="4"/>
      <c r="D964" s="4"/>
    </row>
    <row r="965" ht="15.75" customHeight="1">
      <c r="B965" s="4"/>
      <c r="C965" s="4"/>
      <c r="D965" s="4"/>
    </row>
    <row r="966" ht="15.75" customHeight="1">
      <c r="B966" s="4"/>
      <c r="C966" s="4"/>
      <c r="D966" s="4"/>
    </row>
    <row r="967" ht="15.75" customHeight="1">
      <c r="B967" s="4"/>
      <c r="C967" s="4"/>
      <c r="D967" s="4"/>
    </row>
    <row r="968" ht="15.75" customHeight="1">
      <c r="B968" s="4"/>
      <c r="C968" s="4"/>
      <c r="D968" s="4"/>
    </row>
    <row r="969" ht="15.75" customHeight="1">
      <c r="B969" s="4"/>
      <c r="C969" s="4"/>
      <c r="D969" s="4"/>
    </row>
    <row r="970" ht="15.75" customHeight="1">
      <c r="B970" s="4"/>
      <c r="C970" s="4"/>
      <c r="D970" s="4"/>
    </row>
    <row r="971" ht="15.75" customHeight="1">
      <c r="B971" s="4"/>
      <c r="C971" s="4"/>
      <c r="D971" s="4"/>
    </row>
    <row r="972" ht="15.75" customHeight="1">
      <c r="B972" s="4"/>
      <c r="C972" s="4"/>
      <c r="D972" s="4"/>
    </row>
    <row r="973" ht="15.75" customHeight="1">
      <c r="B973" s="4"/>
      <c r="C973" s="4"/>
      <c r="D973" s="4"/>
    </row>
    <row r="974" ht="15.75" customHeight="1">
      <c r="B974" s="4"/>
      <c r="C974" s="4"/>
      <c r="D974" s="4"/>
    </row>
    <row r="975" ht="15.75" customHeight="1">
      <c r="B975" s="4"/>
      <c r="C975" s="4"/>
      <c r="D975" s="4"/>
    </row>
    <row r="976" ht="15.75" customHeight="1">
      <c r="B976" s="4"/>
      <c r="C976" s="4"/>
      <c r="D976" s="4"/>
    </row>
    <row r="977" ht="15.75" customHeight="1">
      <c r="B977" s="4"/>
      <c r="C977" s="4"/>
      <c r="D977" s="4"/>
    </row>
    <row r="978" ht="15.75" customHeight="1">
      <c r="B978" s="4"/>
      <c r="C978" s="4"/>
      <c r="D978" s="4"/>
    </row>
    <row r="979" ht="15.75" customHeight="1">
      <c r="B979" s="4"/>
      <c r="C979" s="4"/>
      <c r="D979" s="4"/>
    </row>
    <row r="980" ht="15.75" customHeight="1">
      <c r="B980" s="4"/>
      <c r="C980" s="4"/>
      <c r="D980" s="4"/>
    </row>
    <row r="981" ht="15.75" customHeight="1">
      <c r="B981" s="4"/>
      <c r="C981" s="4"/>
      <c r="D981" s="4"/>
    </row>
    <row r="982" ht="15.75" customHeight="1">
      <c r="B982" s="4"/>
      <c r="C982" s="4"/>
      <c r="D982" s="4"/>
    </row>
    <row r="983" ht="15.75" customHeight="1">
      <c r="B983" s="4"/>
      <c r="C983" s="4"/>
      <c r="D983" s="4"/>
    </row>
    <row r="984" ht="15.75" customHeight="1">
      <c r="B984" s="4"/>
      <c r="C984" s="4"/>
      <c r="D984" s="4"/>
    </row>
    <row r="985" ht="15.75" customHeight="1">
      <c r="B985" s="4"/>
      <c r="C985" s="4"/>
      <c r="D985" s="4"/>
    </row>
    <row r="986" ht="15.75" customHeight="1">
      <c r="B986" s="4"/>
      <c r="C986" s="4"/>
      <c r="D986" s="4"/>
    </row>
    <row r="987" ht="15.75" customHeight="1">
      <c r="B987" s="4"/>
      <c r="C987" s="4"/>
      <c r="D987" s="4"/>
    </row>
    <row r="988" ht="15.75" customHeight="1">
      <c r="B988" s="4"/>
      <c r="C988" s="4"/>
      <c r="D988" s="4"/>
    </row>
    <row r="989" ht="15.75" customHeight="1">
      <c r="B989" s="4"/>
      <c r="C989" s="4"/>
      <c r="D989" s="4"/>
    </row>
    <row r="990" ht="15.75" customHeight="1">
      <c r="B990" s="4"/>
      <c r="C990" s="4"/>
      <c r="D990" s="4"/>
    </row>
    <row r="991" ht="15.75" customHeight="1">
      <c r="B991" s="4"/>
      <c r="C991" s="4"/>
      <c r="D991" s="4"/>
    </row>
    <row r="992" ht="15.75" customHeight="1">
      <c r="B992" s="4"/>
      <c r="C992" s="4"/>
      <c r="D992" s="4"/>
    </row>
    <row r="993" ht="15.75" customHeight="1">
      <c r="B993" s="4"/>
      <c r="C993" s="4"/>
      <c r="D993" s="4"/>
    </row>
    <row r="994" ht="15.75" customHeight="1">
      <c r="B994" s="4"/>
      <c r="C994" s="4"/>
      <c r="D994" s="4"/>
    </row>
    <row r="995" ht="15.75" customHeight="1">
      <c r="B995" s="4"/>
      <c r="C995" s="4"/>
      <c r="D995" s="4"/>
    </row>
    <row r="996" ht="15.75" customHeight="1">
      <c r="B996" s="4"/>
      <c r="C996" s="4"/>
      <c r="D996" s="4"/>
    </row>
    <row r="997" ht="15.75" customHeight="1">
      <c r="B997" s="4"/>
      <c r="C997" s="4"/>
      <c r="D997"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3" width="14.43"/>
    <col customWidth="1" min="4" max="4" width="17.43"/>
    <col customWidth="1" min="5" max="5" width="39.86"/>
    <col customWidth="1" min="6" max="6" width="18.0"/>
    <col customWidth="1" min="7" max="7" width="39.57"/>
    <col customWidth="1" min="8" max="8" width="18.86"/>
    <col customWidth="1" min="9" max="26" width="14.43"/>
  </cols>
  <sheetData>
    <row r="1" ht="15.75" customHeight="1">
      <c r="A1" s="1" t="s">
        <v>0</v>
      </c>
      <c r="B1" s="1" t="s">
        <v>20</v>
      </c>
      <c r="C1" s="1" t="s">
        <v>324</v>
      </c>
      <c r="D1" s="4" t="s">
        <v>325</v>
      </c>
      <c r="E1" s="4" t="s">
        <v>326</v>
      </c>
      <c r="F1" s="4" t="s">
        <v>327</v>
      </c>
      <c r="G1" s="4" t="s">
        <v>328</v>
      </c>
      <c r="H1" s="1" t="s">
        <v>13</v>
      </c>
      <c r="I1" s="4" t="s">
        <v>14</v>
      </c>
      <c r="J1" s="1" t="s">
        <v>15</v>
      </c>
    </row>
    <row r="2" ht="15.75" customHeight="1">
      <c r="A2" s="1" t="s">
        <v>5</v>
      </c>
      <c r="B2" s="1" t="s">
        <v>49</v>
      </c>
      <c r="C2" s="1">
        <v>2014.0</v>
      </c>
      <c r="D2" s="4" t="s">
        <v>329</v>
      </c>
      <c r="E2" s="4" t="s">
        <v>330</v>
      </c>
      <c r="F2" s="4" t="s">
        <v>331</v>
      </c>
      <c r="G2" s="10">
        <v>1400.0</v>
      </c>
      <c r="H2" s="4" t="s">
        <v>330</v>
      </c>
      <c r="I2" s="4" t="s">
        <v>332</v>
      </c>
    </row>
    <row r="3" ht="15.75" customHeight="1">
      <c r="A3" s="1" t="s">
        <v>5</v>
      </c>
      <c r="B3" s="1" t="s">
        <v>49</v>
      </c>
      <c r="C3" s="1">
        <v>2014.0</v>
      </c>
      <c r="D3" s="4" t="s">
        <v>333</v>
      </c>
      <c r="E3" s="4" t="s">
        <v>334</v>
      </c>
      <c r="F3" s="4" t="s">
        <v>331</v>
      </c>
      <c r="G3" s="10"/>
      <c r="H3" s="4" t="s">
        <v>335</v>
      </c>
      <c r="I3" s="4" t="s">
        <v>336</v>
      </c>
    </row>
    <row r="4" ht="15.75" customHeight="1">
      <c r="A4" s="1" t="s">
        <v>5</v>
      </c>
      <c r="B4" s="1" t="s">
        <v>49</v>
      </c>
      <c r="C4" s="1">
        <v>2014.0</v>
      </c>
      <c r="D4" s="4" t="s">
        <v>337</v>
      </c>
      <c r="E4" s="4" t="s">
        <v>338</v>
      </c>
      <c r="F4" s="4" t="s">
        <v>331</v>
      </c>
      <c r="G4" s="10"/>
      <c r="H4" s="4" t="s">
        <v>339</v>
      </c>
      <c r="I4" s="4" t="s">
        <v>340</v>
      </c>
    </row>
    <row r="5" ht="15.75" customHeight="1">
      <c r="A5" s="1" t="s">
        <v>5</v>
      </c>
      <c r="B5" s="1" t="s">
        <v>49</v>
      </c>
      <c r="C5" s="1">
        <v>2014.0</v>
      </c>
      <c r="D5" s="4" t="s">
        <v>341</v>
      </c>
      <c r="E5" s="4" t="s">
        <v>342</v>
      </c>
      <c r="F5" s="4" t="s">
        <v>331</v>
      </c>
      <c r="G5" s="10"/>
      <c r="H5" s="4" t="s">
        <v>343</v>
      </c>
      <c r="I5" s="4" t="s">
        <v>344</v>
      </c>
    </row>
    <row r="6" ht="15.75" customHeight="1">
      <c r="A6" s="1" t="s">
        <v>5</v>
      </c>
      <c r="B6" s="1" t="s">
        <v>49</v>
      </c>
      <c r="C6" s="1">
        <v>2014.0</v>
      </c>
      <c r="D6" s="4" t="s">
        <v>345</v>
      </c>
      <c r="E6" s="4" t="s">
        <v>346</v>
      </c>
      <c r="F6" s="4" t="s">
        <v>331</v>
      </c>
      <c r="G6" s="10">
        <v>100.0</v>
      </c>
      <c r="H6" s="4" t="s">
        <v>347</v>
      </c>
      <c r="I6" s="4" t="s">
        <v>348</v>
      </c>
    </row>
    <row r="7" ht="15.75" customHeight="1">
      <c r="A7" s="1" t="s">
        <v>5</v>
      </c>
      <c r="B7" s="1" t="s">
        <v>49</v>
      </c>
      <c r="C7" s="1">
        <v>2014.0</v>
      </c>
      <c r="D7" s="4" t="s">
        <v>349</v>
      </c>
      <c r="E7" s="4" t="s">
        <v>346</v>
      </c>
      <c r="F7" s="4" t="s">
        <v>331</v>
      </c>
      <c r="G7" s="10">
        <v>30.0</v>
      </c>
      <c r="H7" s="4" t="s">
        <v>347</v>
      </c>
      <c r="I7" s="4" t="s">
        <v>348</v>
      </c>
    </row>
    <row r="8" ht="15.75" customHeight="1">
      <c r="A8" s="1" t="s">
        <v>5</v>
      </c>
      <c r="B8" s="1" t="s">
        <v>49</v>
      </c>
      <c r="C8" s="1">
        <v>2014.0</v>
      </c>
      <c r="D8" s="4" t="s">
        <v>350</v>
      </c>
      <c r="E8" s="4" t="s">
        <v>346</v>
      </c>
      <c r="F8" s="4" t="s">
        <v>331</v>
      </c>
      <c r="G8" s="10">
        <v>56.0</v>
      </c>
      <c r="H8" s="4" t="s">
        <v>347</v>
      </c>
      <c r="I8" s="4" t="s">
        <v>348</v>
      </c>
    </row>
    <row r="9" ht="15.75" customHeight="1">
      <c r="A9" s="1" t="s">
        <v>5</v>
      </c>
      <c r="B9" s="1" t="s">
        <v>49</v>
      </c>
      <c r="C9" s="1">
        <v>2014.0</v>
      </c>
      <c r="D9" s="4" t="s">
        <v>351</v>
      </c>
      <c r="E9" s="4" t="s">
        <v>346</v>
      </c>
      <c r="F9" s="4" t="s">
        <v>331</v>
      </c>
      <c r="G9" s="10">
        <v>17.0</v>
      </c>
      <c r="H9" s="4" t="s">
        <v>352</v>
      </c>
      <c r="I9" s="4" t="s">
        <v>348</v>
      </c>
    </row>
    <row r="10" ht="15.75" customHeight="1">
      <c r="A10" s="1" t="s">
        <v>5</v>
      </c>
      <c r="B10" s="1" t="s">
        <v>43</v>
      </c>
      <c r="C10" s="1">
        <v>2014.0</v>
      </c>
      <c r="D10" s="4" t="s">
        <v>353</v>
      </c>
      <c r="E10" s="4" t="s">
        <v>354</v>
      </c>
      <c r="F10" s="4" t="s">
        <v>331</v>
      </c>
      <c r="G10" s="10">
        <v>1475.0</v>
      </c>
      <c r="H10" s="4" t="s">
        <v>355</v>
      </c>
      <c r="I10" s="4" t="s">
        <v>356</v>
      </c>
    </row>
    <row r="11" ht="15.75" customHeight="1">
      <c r="A11" s="1" t="s">
        <v>5</v>
      </c>
      <c r="B11" s="1" t="s">
        <v>43</v>
      </c>
      <c r="C11" s="1">
        <v>2014.0</v>
      </c>
      <c r="D11" s="4" t="s">
        <v>357</v>
      </c>
      <c r="E11" s="4" t="s">
        <v>358</v>
      </c>
      <c r="F11" s="4" t="s">
        <v>331</v>
      </c>
      <c r="G11" s="10">
        <v>105.2</v>
      </c>
      <c r="H11" s="4" t="s">
        <v>359</v>
      </c>
      <c r="I11" s="4" t="s">
        <v>360</v>
      </c>
      <c r="J11" s="4" t="s">
        <v>361</v>
      </c>
    </row>
    <row r="12" ht="15.75" customHeight="1">
      <c r="A12" s="1" t="s">
        <v>5</v>
      </c>
      <c r="B12" s="1" t="s">
        <v>43</v>
      </c>
      <c r="C12" s="1">
        <v>2014.0</v>
      </c>
      <c r="D12" s="4" t="s">
        <v>362</v>
      </c>
      <c r="E12" s="4" t="s">
        <v>358</v>
      </c>
      <c r="F12" s="4" t="s">
        <v>363</v>
      </c>
      <c r="G12" s="10">
        <v>75.8</v>
      </c>
      <c r="H12" s="4" t="s">
        <v>359</v>
      </c>
      <c r="I12" s="4" t="s">
        <v>360</v>
      </c>
      <c r="J12" s="4" t="s">
        <v>361</v>
      </c>
    </row>
    <row r="13" ht="15.75" customHeight="1">
      <c r="A13" s="1" t="s">
        <v>5</v>
      </c>
      <c r="B13" s="1" t="s">
        <v>43</v>
      </c>
      <c r="C13" s="1">
        <v>2014.0</v>
      </c>
      <c r="D13" s="4" t="s">
        <v>364</v>
      </c>
      <c r="E13" s="4" t="s">
        <v>365</v>
      </c>
      <c r="F13" s="4" t="s">
        <v>366</v>
      </c>
      <c r="G13" s="10">
        <v>1000.0</v>
      </c>
      <c r="H13" s="4" t="s">
        <v>367</v>
      </c>
      <c r="I13" s="4" t="s">
        <v>368</v>
      </c>
      <c r="J13" s="4" t="s">
        <v>369</v>
      </c>
    </row>
    <row r="14" ht="15.75" customHeight="1">
      <c r="A14" s="1" t="s">
        <v>5</v>
      </c>
      <c r="B14" s="1" t="s">
        <v>43</v>
      </c>
      <c r="C14" s="1">
        <v>2014.0</v>
      </c>
      <c r="D14" s="4" t="s">
        <v>370</v>
      </c>
      <c r="E14" s="4" t="s">
        <v>371</v>
      </c>
      <c r="F14" s="4" t="s">
        <v>366</v>
      </c>
      <c r="G14" s="10">
        <v>1200.0</v>
      </c>
      <c r="H14" s="4" t="s">
        <v>372</v>
      </c>
      <c r="I14" s="4" t="s">
        <v>373</v>
      </c>
      <c r="J14" s="4" t="s">
        <v>372</v>
      </c>
    </row>
    <row r="15" ht="15.75" customHeight="1">
      <c r="A15" s="1" t="s">
        <v>6</v>
      </c>
      <c r="B15" s="1" t="s">
        <v>43</v>
      </c>
      <c r="C15" s="1">
        <v>2014.0</v>
      </c>
      <c r="D15" s="4" t="s">
        <v>374</v>
      </c>
      <c r="E15" s="4" t="s">
        <v>375</v>
      </c>
      <c r="F15" s="4" t="s">
        <v>331</v>
      </c>
      <c r="G15" s="10" t="s">
        <v>376</v>
      </c>
      <c r="H15" s="4"/>
      <c r="I15" s="4" t="s">
        <v>377</v>
      </c>
    </row>
    <row r="16" ht="15.75" customHeight="1">
      <c r="A16" s="1" t="s">
        <v>6</v>
      </c>
      <c r="B16" s="1" t="s">
        <v>49</v>
      </c>
      <c r="C16" s="1">
        <v>2014.0</v>
      </c>
      <c r="D16" s="4" t="s">
        <v>378</v>
      </c>
      <c r="E16" s="4" t="s">
        <v>379</v>
      </c>
      <c r="F16" s="4" t="s">
        <v>331</v>
      </c>
      <c r="G16" s="10" t="s">
        <v>380</v>
      </c>
      <c r="H16" s="4" t="s">
        <v>381</v>
      </c>
      <c r="I16" s="4" t="s">
        <v>382</v>
      </c>
    </row>
    <row r="17" ht="15.75" customHeight="1">
      <c r="A17" s="1" t="s">
        <v>6</v>
      </c>
      <c r="B17" s="1" t="s">
        <v>49</v>
      </c>
      <c r="C17" s="1">
        <v>2014.0</v>
      </c>
      <c r="D17" s="4" t="s">
        <v>383</v>
      </c>
      <c r="E17" s="4" t="s">
        <v>384</v>
      </c>
      <c r="F17" s="4" t="s">
        <v>331</v>
      </c>
      <c r="G17" s="4"/>
      <c r="H17" s="4" t="s">
        <v>385</v>
      </c>
    </row>
    <row r="18" ht="15.75" customHeight="1">
      <c r="A18" s="1" t="s">
        <v>6</v>
      </c>
      <c r="B18" s="1" t="s">
        <v>49</v>
      </c>
      <c r="C18" s="1">
        <v>2014.0</v>
      </c>
      <c r="D18" s="4" t="s">
        <v>386</v>
      </c>
      <c r="E18" s="4" t="s">
        <v>387</v>
      </c>
      <c r="F18" s="4" t="s">
        <v>331</v>
      </c>
      <c r="G18" s="4"/>
      <c r="H18" s="4" t="s">
        <v>385</v>
      </c>
    </row>
    <row r="19" ht="15.75" customHeight="1">
      <c r="A19" s="1" t="s">
        <v>6</v>
      </c>
      <c r="B19" s="1" t="s">
        <v>49</v>
      </c>
      <c r="C19" s="1">
        <v>2014.0</v>
      </c>
      <c r="D19" s="4" t="s">
        <v>388</v>
      </c>
      <c r="E19" s="4" t="s">
        <v>387</v>
      </c>
      <c r="F19" s="4" t="s">
        <v>331</v>
      </c>
      <c r="G19" s="4"/>
      <c r="H19" s="4" t="s">
        <v>385</v>
      </c>
    </row>
    <row r="20" ht="15.75" customHeight="1">
      <c r="A20" s="1" t="s">
        <v>6</v>
      </c>
      <c r="B20" s="1" t="s">
        <v>49</v>
      </c>
      <c r="C20" s="1">
        <v>2014.0</v>
      </c>
      <c r="D20" s="4" t="s">
        <v>389</v>
      </c>
      <c r="E20" s="4" t="s">
        <v>390</v>
      </c>
      <c r="F20" s="4" t="s">
        <v>331</v>
      </c>
      <c r="G20" s="4"/>
      <c r="H20" s="4" t="s">
        <v>385</v>
      </c>
    </row>
    <row r="21" ht="15.75" customHeight="1">
      <c r="A21" s="1" t="s">
        <v>6</v>
      </c>
      <c r="B21" s="1" t="s">
        <v>49</v>
      </c>
      <c r="C21" s="1">
        <v>2014.0</v>
      </c>
      <c r="D21" s="4" t="s">
        <v>391</v>
      </c>
      <c r="E21" s="4" t="s">
        <v>392</v>
      </c>
      <c r="F21" s="4" t="s">
        <v>331</v>
      </c>
      <c r="G21" s="4"/>
      <c r="H21" s="4" t="s">
        <v>385</v>
      </c>
    </row>
    <row r="22" ht="15.75" customHeight="1">
      <c r="A22" s="1" t="s">
        <v>6</v>
      </c>
      <c r="B22" s="1" t="s">
        <v>49</v>
      </c>
      <c r="C22" s="1">
        <v>2014.0</v>
      </c>
      <c r="D22" s="4" t="s">
        <v>393</v>
      </c>
      <c r="E22" s="4" t="s">
        <v>384</v>
      </c>
      <c r="F22" s="4" t="s">
        <v>331</v>
      </c>
      <c r="G22" s="4"/>
      <c r="H22" s="4" t="s">
        <v>385</v>
      </c>
    </row>
    <row r="23" ht="15.75" customHeight="1">
      <c r="A23" s="1" t="s">
        <v>6</v>
      </c>
      <c r="B23" s="1" t="s">
        <v>49</v>
      </c>
      <c r="C23" s="1">
        <v>2014.0</v>
      </c>
      <c r="D23" s="4" t="s">
        <v>394</v>
      </c>
      <c r="E23" s="4" t="s">
        <v>395</v>
      </c>
      <c r="F23" s="4" t="s">
        <v>331</v>
      </c>
      <c r="G23" s="4"/>
      <c r="H23" s="4" t="s">
        <v>385</v>
      </c>
    </row>
    <row r="24" ht="15.75" customHeight="1">
      <c r="A24" s="1" t="s">
        <v>6</v>
      </c>
      <c r="B24" s="1" t="s">
        <v>49</v>
      </c>
      <c r="C24" s="1">
        <v>2014.0</v>
      </c>
      <c r="D24" s="4" t="s">
        <v>396</v>
      </c>
      <c r="E24" s="4" t="s">
        <v>397</v>
      </c>
      <c r="F24" s="4" t="s">
        <v>331</v>
      </c>
      <c r="G24" s="4"/>
      <c r="H24" s="4" t="s">
        <v>385</v>
      </c>
    </row>
    <row r="25" ht="15.75" customHeight="1">
      <c r="A25" s="1" t="s">
        <v>6</v>
      </c>
      <c r="B25" s="1" t="s">
        <v>49</v>
      </c>
      <c r="C25" s="1">
        <v>2014.0</v>
      </c>
      <c r="D25" s="4" t="s">
        <v>398</v>
      </c>
      <c r="E25" s="4" t="s">
        <v>399</v>
      </c>
      <c r="F25" s="4" t="s">
        <v>331</v>
      </c>
      <c r="G25" s="4"/>
      <c r="H25" s="4" t="s">
        <v>385</v>
      </c>
    </row>
    <row r="26" ht="15.75" customHeight="1">
      <c r="A26" s="1" t="s">
        <v>6</v>
      </c>
      <c r="B26" s="1" t="s">
        <v>43</v>
      </c>
      <c r="C26" s="1">
        <v>2014.0</v>
      </c>
      <c r="D26" s="4" t="s">
        <v>400</v>
      </c>
      <c r="E26" s="1" t="s">
        <v>401</v>
      </c>
      <c r="F26" s="4" t="s">
        <v>331</v>
      </c>
      <c r="G26" s="4"/>
      <c r="H26" s="4" t="s">
        <v>402</v>
      </c>
      <c r="I26" s="4" t="s">
        <v>403</v>
      </c>
    </row>
    <row r="27" ht="15.75" customHeight="1">
      <c r="A27" s="1" t="s">
        <v>6</v>
      </c>
      <c r="B27" s="1" t="s">
        <v>43</v>
      </c>
      <c r="C27" s="1">
        <v>2014.0</v>
      </c>
      <c r="D27" s="4" t="s">
        <v>404</v>
      </c>
      <c r="E27" s="4" t="s">
        <v>405</v>
      </c>
      <c r="F27" s="4" t="s">
        <v>331</v>
      </c>
      <c r="G27" s="4"/>
      <c r="H27" s="4" t="s">
        <v>402</v>
      </c>
      <c r="I27" s="4" t="s">
        <v>403</v>
      </c>
    </row>
    <row r="28" ht="15.75" customHeight="1">
      <c r="A28" s="1" t="s">
        <v>6</v>
      </c>
      <c r="B28" s="1" t="s">
        <v>43</v>
      </c>
      <c r="C28" s="1">
        <v>2014.0</v>
      </c>
      <c r="D28" s="4" t="s">
        <v>406</v>
      </c>
      <c r="E28" s="4" t="s">
        <v>407</v>
      </c>
      <c r="F28" s="4" t="s">
        <v>331</v>
      </c>
      <c r="G28" s="4"/>
      <c r="H28" s="4" t="s">
        <v>402</v>
      </c>
      <c r="I28" s="4" t="s">
        <v>403</v>
      </c>
    </row>
    <row r="29" ht="15.75" customHeight="1">
      <c r="A29" s="1" t="s">
        <v>6</v>
      </c>
      <c r="B29" s="1" t="s">
        <v>43</v>
      </c>
      <c r="C29" s="1">
        <v>2014.0</v>
      </c>
      <c r="D29" s="4" t="s">
        <v>408</v>
      </c>
      <c r="E29" s="4" t="s">
        <v>409</v>
      </c>
      <c r="F29" s="4"/>
      <c r="G29" s="30">
        <v>115780.0</v>
      </c>
      <c r="H29" s="4" t="s">
        <v>410</v>
      </c>
      <c r="I29" s="4" t="s">
        <v>411</v>
      </c>
      <c r="J29" s="4" t="s">
        <v>412</v>
      </c>
    </row>
    <row r="30" ht="12.75" customHeight="1">
      <c r="A30" s="1" t="s">
        <v>6</v>
      </c>
      <c r="B30" s="1" t="s">
        <v>43</v>
      </c>
      <c r="C30" s="1">
        <v>2014.0</v>
      </c>
      <c r="D30" s="4" t="s">
        <v>413</v>
      </c>
      <c r="E30" s="4" t="s">
        <v>414</v>
      </c>
      <c r="F30" s="4"/>
      <c r="G30" s="30">
        <v>661371.0</v>
      </c>
      <c r="H30" s="4" t="s">
        <v>410</v>
      </c>
      <c r="I30" s="4" t="s">
        <v>411</v>
      </c>
      <c r="J30" s="4" t="s">
        <v>415</v>
      </c>
    </row>
    <row r="31" ht="12.75" customHeight="1">
      <c r="A31" s="1" t="s">
        <v>6</v>
      </c>
      <c r="B31" s="1" t="s">
        <v>43</v>
      </c>
      <c r="C31" s="1">
        <v>2014.0</v>
      </c>
      <c r="D31" s="4" t="s">
        <v>416</v>
      </c>
      <c r="E31" s="4" t="s">
        <v>417</v>
      </c>
      <c r="F31" s="4"/>
      <c r="G31" s="30">
        <v>39151.0</v>
      </c>
      <c r="H31" s="4" t="s">
        <v>410</v>
      </c>
      <c r="I31" s="4" t="s">
        <v>411</v>
      </c>
      <c r="J31" s="4" t="s">
        <v>418</v>
      </c>
    </row>
    <row r="32" ht="12.75" customHeight="1">
      <c r="A32" s="1" t="s">
        <v>10</v>
      </c>
      <c r="B32" s="1" t="s">
        <v>49</v>
      </c>
      <c r="C32" s="1">
        <v>2014.0</v>
      </c>
      <c r="D32" s="4" t="s">
        <v>419</v>
      </c>
      <c r="E32" s="4" t="s">
        <v>420</v>
      </c>
      <c r="F32" s="4" t="s">
        <v>71</v>
      </c>
      <c r="G32" s="10">
        <v>1439.0</v>
      </c>
      <c r="H32" s="4" t="s">
        <v>193</v>
      </c>
      <c r="I32" s="4" t="s">
        <v>421</v>
      </c>
    </row>
    <row r="33" ht="12.75" customHeight="1">
      <c r="A33" s="1" t="s">
        <v>10</v>
      </c>
      <c r="B33" s="1" t="s">
        <v>49</v>
      </c>
      <c r="C33" s="1">
        <v>2014.0</v>
      </c>
      <c r="D33" s="4" t="s">
        <v>422</v>
      </c>
      <c r="E33" s="4" t="s">
        <v>423</v>
      </c>
      <c r="F33" s="4" t="s">
        <v>366</v>
      </c>
      <c r="G33" s="10">
        <v>850.0</v>
      </c>
      <c r="H33" s="4" t="s">
        <v>193</v>
      </c>
      <c r="I33" s="4" t="s">
        <v>424</v>
      </c>
    </row>
    <row r="34" ht="12.75" customHeight="1">
      <c r="A34" s="1" t="s">
        <v>10</v>
      </c>
      <c r="B34" s="1" t="s">
        <v>49</v>
      </c>
      <c r="C34" s="1">
        <v>2014.0</v>
      </c>
      <c r="D34" s="4" t="s">
        <v>425</v>
      </c>
      <c r="E34" s="4" t="s">
        <v>426</v>
      </c>
      <c r="F34" s="4" t="s">
        <v>366</v>
      </c>
      <c r="G34" s="10">
        <v>1280.0</v>
      </c>
      <c r="H34" s="4" t="s">
        <v>193</v>
      </c>
      <c r="I34" s="4" t="s">
        <v>427</v>
      </c>
    </row>
    <row r="35" ht="12.75" customHeight="1">
      <c r="A35" s="1" t="s">
        <v>10</v>
      </c>
      <c r="B35" s="1" t="s">
        <v>49</v>
      </c>
      <c r="C35" s="1">
        <v>2014.0</v>
      </c>
      <c r="D35" s="4" t="s">
        <v>428</v>
      </c>
      <c r="E35" s="4" t="s">
        <v>429</v>
      </c>
      <c r="F35" s="4" t="s">
        <v>366</v>
      </c>
      <c r="G35" s="4">
        <v>250.0</v>
      </c>
      <c r="H35" s="4" t="s">
        <v>193</v>
      </c>
      <c r="I35" s="4" t="s">
        <v>430</v>
      </c>
    </row>
    <row r="36" ht="12.75" customHeight="1">
      <c r="A36" s="1" t="s">
        <v>10</v>
      </c>
      <c r="B36" s="1" t="s">
        <v>49</v>
      </c>
      <c r="C36" s="1">
        <v>2014.0</v>
      </c>
      <c r="D36" s="4" t="s">
        <v>431</v>
      </c>
      <c r="E36" s="4" t="s">
        <v>432</v>
      </c>
      <c r="F36" s="4" t="s">
        <v>366</v>
      </c>
      <c r="G36" s="4">
        <v>80.0</v>
      </c>
      <c r="H36" s="4" t="s">
        <v>193</v>
      </c>
      <c r="I36" s="4" t="s">
        <v>433</v>
      </c>
    </row>
    <row r="37" ht="12.75" customHeight="1">
      <c r="A37" s="1" t="s">
        <v>10</v>
      </c>
      <c r="B37" s="1" t="s">
        <v>43</v>
      </c>
      <c r="C37" s="1">
        <v>2014.0</v>
      </c>
      <c r="D37" s="4" t="s">
        <v>434</v>
      </c>
      <c r="E37" s="4" t="s">
        <v>435</v>
      </c>
      <c r="F37" s="4" t="s">
        <v>331</v>
      </c>
      <c r="G37" s="4"/>
      <c r="H37" s="4"/>
      <c r="I37" s="4" t="s">
        <v>211</v>
      </c>
    </row>
    <row r="38" ht="12.75" customHeight="1">
      <c r="A38" s="1" t="s">
        <v>10</v>
      </c>
      <c r="B38" s="1" t="s">
        <v>43</v>
      </c>
      <c r="C38" s="1">
        <v>2014.0</v>
      </c>
      <c r="D38" s="4" t="s">
        <v>436</v>
      </c>
      <c r="E38" s="4" t="s">
        <v>435</v>
      </c>
      <c r="F38" s="4" t="s">
        <v>331</v>
      </c>
      <c r="G38" s="4"/>
      <c r="H38" s="4"/>
      <c r="I38" s="4" t="s">
        <v>211</v>
      </c>
    </row>
    <row r="39" ht="12.75" customHeight="1">
      <c r="A39" s="1" t="s">
        <v>10</v>
      </c>
      <c r="B39" s="1" t="s">
        <v>43</v>
      </c>
      <c r="C39" s="1">
        <v>2014.0</v>
      </c>
      <c r="D39" s="4" t="s">
        <v>437</v>
      </c>
      <c r="E39" s="4" t="s">
        <v>435</v>
      </c>
      <c r="F39" s="4" t="s">
        <v>331</v>
      </c>
      <c r="G39" s="4"/>
      <c r="H39" s="4"/>
      <c r="I39" s="4" t="s">
        <v>211</v>
      </c>
    </row>
    <row r="40" ht="12.75" customHeight="1">
      <c r="A40" s="1" t="s">
        <v>10</v>
      </c>
      <c r="B40" s="1" t="s">
        <v>43</v>
      </c>
      <c r="C40" s="1">
        <v>2014.0</v>
      </c>
      <c r="D40" s="4" t="s">
        <v>438</v>
      </c>
      <c r="E40" s="4" t="s">
        <v>435</v>
      </c>
      <c r="F40" s="4" t="s">
        <v>331</v>
      </c>
      <c r="G40" s="4"/>
      <c r="H40" s="4"/>
      <c r="I40" s="4" t="s">
        <v>211</v>
      </c>
    </row>
    <row r="41" ht="12.75" customHeight="1">
      <c r="A41" s="1" t="s">
        <v>10</v>
      </c>
      <c r="B41" s="1" t="s">
        <v>43</v>
      </c>
      <c r="C41" s="1">
        <v>2014.0</v>
      </c>
      <c r="D41" s="4" t="s">
        <v>439</v>
      </c>
      <c r="E41" s="4" t="s">
        <v>435</v>
      </c>
      <c r="F41" s="4" t="s">
        <v>331</v>
      </c>
      <c r="G41" s="4"/>
      <c r="H41" s="4"/>
      <c r="I41" s="4" t="s">
        <v>211</v>
      </c>
    </row>
    <row r="42" ht="12.75" customHeight="1">
      <c r="A42" s="1" t="s">
        <v>10</v>
      </c>
      <c r="B42" s="1" t="s">
        <v>43</v>
      </c>
      <c r="C42" s="1">
        <v>2014.0</v>
      </c>
      <c r="D42" s="4" t="s">
        <v>440</v>
      </c>
      <c r="E42" s="4" t="s">
        <v>435</v>
      </c>
      <c r="F42" s="4" t="s">
        <v>331</v>
      </c>
      <c r="G42" s="4"/>
      <c r="H42" s="4"/>
      <c r="I42" s="4" t="s">
        <v>211</v>
      </c>
    </row>
    <row r="43" ht="12.75" customHeight="1">
      <c r="A43" s="1" t="s">
        <v>10</v>
      </c>
      <c r="B43" s="1" t="s">
        <v>43</v>
      </c>
      <c r="C43" s="1">
        <v>2014.0</v>
      </c>
      <c r="D43" s="4" t="s">
        <v>441</v>
      </c>
      <c r="E43" s="4" t="s">
        <v>435</v>
      </c>
      <c r="F43" s="4" t="s">
        <v>331</v>
      </c>
      <c r="G43" s="4"/>
      <c r="H43" s="4"/>
      <c r="I43" s="4" t="s">
        <v>211</v>
      </c>
    </row>
    <row r="44" ht="12.75" customHeight="1">
      <c r="A44" s="1" t="s">
        <v>10</v>
      </c>
      <c r="B44" s="1" t="s">
        <v>43</v>
      </c>
      <c r="C44" s="1">
        <v>2014.0</v>
      </c>
      <c r="D44" s="4" t="s">
        <v>442</v>
      </c>
      <c r="E44" s="4" t="s">
        <v>435</v>
      </c>
      <c r="F44" s="4" t="s">
        <v>331</v>
      </c>
      <c r="G44" s="4"/>
      <c r="H44" s="4"/>
      <c r="I44" s="4" t="s">
        <v>211</v>
      </c>
    </row>
    <row r="45" ht="12.75" customHeight="1">
      <c r="A45" s="1" t="s">
        <v>10</v>
      </c>
      <c r="B45" s="1" t="s">
        <v>43</v>
      </c>
      <c r="C45" s="1">
        <v>2014.0</v>
      </c>
      <c r="D45" s="4" t="s">
        <v>443</v>
      </c>
      <c r="E45" s="4" t="s">
        <v>435</v>
      </c>
      <c r="F45" s="4" t="s">
        <v>331</v>
      </c>
      <c r="G45" s="4"/>
      <c r="H45" s="4"/>
      <c r="I45" s="4" t="s">
        <v>211</v>
      </c>
    </row>
    <row r="46" ht="12.75" customHeight="1">
      <c r="A46" s="1" t="s">
        <v>10</v>
      </c>
      <c r="B46" s="1" t="s">
        <v>43</v>
      </c>
      <c r="C46" s="1">
        <v>2014.0</v>
      </c>
      <c r="D46" s="4" t="s">
        <v>444</v>
      </c>
      <c r="E46" s="4" t="s">
        <v>435</v>
      </c>
      <c r="F46" s="4" t="s">
        <v>331</v>
      </c>
      <c r="G46" s="4"/>
      <c r="H46" s="4"/>
      <c r="I46" s="4" t="s">
        <v>211</v>
      </c>
    </row>
    <row r="47" ht="12.75" customHeight="1">
      <c r="A47" s="1" t="s">
        <v>10</v>
      </c>
      <c r="B47" s="1" t="s">
        <v>43</v>
      </c>
      <c r="C47" s="1">
        <v>2014.0</v>
      </c>
      <c r="D47" s="4" t="s">
        <v>445</v>
      </c>
      <c r="E47" s="4" t="s">
        <v>435</v>
      </c>
      <c r="F47" s="4" t="s">
        <v>331</v>
      </c>
      <c r="G47" s="4"/>
      <c r="H47" s="4"/>
      <c r="I47" s="4" t="s">
        <v>211</v>
      </c>
    </row>
    <row r="48" ht="12.75" customHeight="1">
      <c r="A48" s="1" t="s">
        <v>10</v>
      </c>
      <c r="B48" s="1" t="s">
        <v>43</v>
      </c>
      <c r="C48" s="1">
        <v>2014.0</v>
      </c>
      <c r="D48" s="4" t="s">
        <v>446</v>
      </c>
      <c r="E48" s="4" t="s">
        <v>435</v>
      </c>
      <c r="F48" s="4" t="s">
        <v>331</v>
      </c>
      <c r="G48" s="4"/>
      <c r="H48" s="4"/>
      <c r="I48" s="4" t="s">
        <v>211</v>
      </c>
    </row>
    <row r="49" ht="12.75" customHeight="1">
      <c r="A49" s="1" t="s">
        <v>10</v>
      </c>
      <c r="B49" s="1" t="s">
        <v>43</v>
      </c>
      <c r="C49" s="1">
        <v>2014.0</v>
      </c>
      <c r="D49" s="4" t="s">
        <v>447</v>
      </c>
      <c r="E49" s="4" t="s">
        <v>435</v>
      </c>
      <c r="F49" s="4" t="s">
        <v>331</v>
      </c>
      <c r="G49" s="4"/>
      <c r="H49" s="4"/>
      <c r="I49" s="4" t="s">
        <v>211</v>
      </c>
    </row>
    <row r="50" ht="12.75" customHeight="1">
      <c r="A50" s="1" t="s">
        <v>10</v>
      </c>
      <c r="B50" s="1" t="s">
        <v>43</v>
      </c>
      <c r="C50" s="1">
        <v>2014.0</v>
      </c>
      <c r="D50" s="4" t="s">
        <v>448</v>
      </c>
      <c r="E50" s="4" t="s">
        <v>435</v>
      </c>
      <c r="F50" s="4" t="s">
        <v>331</v>
      </c>
      <c r="G50" s="4"/>
      <c r="H50" s="4"/>
      <c r="I50" s="4" t="s">
        <v>211</v>
      </c>
    </row>
    <row r="51" ht="12.75" customHeight="1">
      <c r="A51" s="1" t="s">
        <v>10</v>
      </c>
      <c r="B51" s="1" t="s">
        <v>43</v>
      </c>
      <c r="C51" s="1">
        <v>2014.0</v>
      </c>
      <c r="D51" s="4" t="s">
        <v>449</v>
      </c>
      <c r="E51" s="4" t="s">
        <v>435</v>
      </c>
      <c r="F51" s="4" t="s">
        <v>331</v>
      </c>
      <c r="G51" s="4"/>
      <c r="H51" s="4"/>
      <c r="I51" s="4" t="s">
        <v>211</v>
      </c>
    </row>
    <row r="52" ht="12.75" customHeight="1">
      <c r="A52" s="1" t="s">
        <v>10</v>
      </c>
      <c r="B52" s="1" t="s">
        <v>43</v>
      </c>
      <c r="C52" s="1">
        <v>2014.0</v>
      </c>
      <c r="D52" s="4" t="s">
        <v>450</v>
      </c>
      <c r="E52" s="4" t="s">
        <v>435</v>
      </c>
      <c r="F52" s="4" t="s">
        <v>331</v>
      </c>
      <c r="G52" s="4"/>
      <c r="H52" s="4"/>
      <c r="I52" s="4" t="s">
        <v>211</v>
      </c>
    </row>
    <row r="53" ht="12.75" customHeight="1">
      <c r="A53" s="1" t="s">
        <v>10</v>
      </c>
      <c r="B53" s="1" t="s">
        <v>43</v>
      </c>
      <c r="C53" s="1">
        <v>2014.0</v>
      </c>
      <c r="D53" s="4" t="s">
        <v>451</v>
      </c>
      <c r="E53" s="4" t="s">
        <v>435</v>
      </c>
      <c r="F53" s="4" t="s">
        <v>331</v>
      </c>
      <c r="G53" s="4"/>
      <c r="H53" s="4"/>
      <c r="I53" s="4" t="s">
        <v>211</v>
      </c>
    </row>
    <row r="54" ht="12.75" customHeight="1">
      <c r="A54" s="1" t="s">
        <v>10</v>
      </c>
      <c r="B54" s="1" t="s">
        <v>43</v>
      </c>
      <c r="C54" s="1">
        <v>2014.0</v>
      </c>
      <c r="D54" s="4" t="s">
        <v>452</v>
      </c>
      <c r="E54" s="4" t="s">
        <v>435</v>
      </c>
      <c r="F54" s="4" t="s">
        <v>331</v>
      </c>
      <c r="G54" s="4"/>
      <c r="H54" s="4"/>
      <c r="I54" s="4" t="s">
        <v>211</v>
      </c>
    </row>
    <row r="55" ht="12.75" customHeight="1">
      <c r="A55" s="1" t="s">
        <v>10</v>
      </c>
      <c r="B55" s="1" t="s">
        <v>43</v>
      </c>
      <c r="C55" s="1">
        <v>2014.0</v>
      </c>
      <c r="D55" s="4" t="s">
        <v>453</v>
      </c>
      <c r="E55" s="4" t="s">
        <v>435</v>
      </c>
      <c r="F55" s="4" t="s">
        <v>331</v>
      </c>
      <c r="G55" s="4"/>
      <c r="H55" s="4"/>
      <c r="I55" s="4" t="s">
        <v>211</v>
      </c>
    </row>
    <row r="56" ht="12.75" customHeight="1">
      <c r="A56" s="1" t="s">
        <v>10</v>
      </c>
      <c r="B56" s="1" t="s">
        <v>43</v>
      </c>
      <c r="C56" s="1">
        <v>2014.0</v>
      </c>
      <c r="D56" s="4" t="s">
        <v>454</v>
      </c>
      <c r="E56" s="4" t="s">
        <v>435</v>
      </c>
      <c r="F56" s="4" t="s">
        <v>331</v>
      </c>
      <c r="G56" s="4"/>
      <c r="H56" s="4"/>
      <c r="I56" s="4" t="s">
        <v>211</v>
      </c>
    </row>
    <row r="57" ht="12.75" customHeight="1">
      <c r="A57" s="1" t="s">
        <v>10</v>
      </c>
      <c r="B57" s="1" t="s">
        <v>43</v>
      </c>
      <c r="C57" s="1">
        <v>2014.0</v>
      </c>
      <c r="D57" s="4" t="s">
        <v>455</v>
      </c>
      <c r="E57" s="4" t="s">
        <v>435</v>
      </c>
      <c r="F57" s="4" t="s">
        <v>331</v>
      </c>
      <c r="G57" s="4"/>
      <c r="H57" s="4"/>
      <c r="I57" s="4" t="s">
        <v>211</v>
      </c>
    </row>
    <row r="58" ht="12.75" customHeight="1">
      <c r="A58" s="1" t="s">
        <v>10</v>
      </c>
      <c r="B58" s="1" t="s">
        <v>43</v>
      </c>
      <c r="C58" s="1">
        <v>2014.0</v>
      </c>
      <c r="D58" s="4" t="s">
        <v>456</v>
      </c>
      <c r="E58" s="4" t="s">
        <v>435</v>
      </c>
      <c r="F58" s="4" t="s">
        <v>331</v>
      </c>
      <c r="G58" s="4"/>
      <c r="H58" s="4"/>
      <c r="I58" s="4" t="s">
        <v>211</v>
      </c>
    </row>
    <row r="59" ht="12.75" customHeight="1">
      <c r="A59" s="1" t="s">
        <v>10</v>
      </c>
      <c r="B59" s="1" t="s">
        <v>43</v>
      </c>
      <c r="C59" s="1">
        <v>2014.0</v>
      </c>
      <c r="D59" s="4" t="s">
        <v>457</v>
      </c>
      <c r="E59" s="4" t="s">
        <v>458</v>
      </c>
      <c r="F59" s="4" t="s">
        <v>331</v>
      </c>
      <c r="G59" s="4"/>
      <c r="H59" s="4"/>
      <c r="I59" s="4" t="s">
        <v>211</v>
      </c>
    </row>
    <row r="60" ht="12.75" customHeight="1">
      <c r="A60" s="1" t="s">
        <v>10</v>
      </c>
      <c r="B60" s="1" t="s">
        <v>43</v>
      </c>
      <c r="C60" s="1">
        <v>2014.0</v>
      </c>
      <c r="D60" s="4" t="s">
        <v>459</v>
      </c>
      <c r="E60" s="4" t="s">
        <v>460</v>
      </c>
      <c r="F60" s="4" t="s">
        <v>331</v>
      </c>
      <c r="G60" s="4"/>
      <c r="H60" s="4"/>
      <c r="I60" s="4" t="s">
        <v>211</v>
      </c>
    </row>
    <row r="61" ht="12.75" customHeight="1">
      <c r="A61" s="1" t="s">
        <v>10</v>
      </c>
      <c r="B61" s="1" t="s">
        <v>43</v>
      </c>
      <c r="C61" s="1">
        <v>2014.0</v>
      </c>
      <c r="D61" s="4" t="s">
        <v>461</v>
      </c>
      <c r="E61" s="4" t="s">
        <v>462</v>
      </c>
      <c r="F61" s="4" t="s">
        <v>331</v>
      </c>
      <c r="G61" s="4"/>
      <c r="H61" s="4"/>
      <c r="I61" s="4" t="s">
        <v>211</v>
      </c>
    </row>
    <row r="62" ht="12.75" customHeight="1">
      <c r="A62" s="1" t="s">
        <v>10</v>
      </c>
      <c r="B62" s="1" t="s">
        <v>43</v>
      </c>
      <c r="C62" s="1">
        <v>2014.0</v>
      </c>
      <c r="D62" s="4" t="s">
        <v>463</v>
      </c>
      <c r="E62" s="4" t="s">
        <v>464</v>
      </c>
      <c r="F62" s="4" t="s">
        <v>331</v>
      </c>
      <c r="G62" s="4"/>
      <c r="H62" s="4"/>
      <c r="I62" s="4" t="s">
        <v>211</v>
      </c>
    </row>
    <row r="63" ht="12.75" customHeight="1">
      <c r="A63" s="1" t="s">
        <v>10</v>
      </c>
      <c r="B63" s="1" t="s">
        <v>43</v>
      </c>
      <c r="C63" s="1">
        <v>2014.0</v>
      </c>
      <c r="D63" s="4" t="s">
        <v>465</v>
      </c>
      <c r="E63" s="4" t="s">
        <v>466</v>
      </c>
      <c r="F63" s="4" t="s">
        <v>331</v>
      </c>
      <c r="G63" s="4"/>
      <c r="H63" s="4"/>
      <c r="I63" s="4" t="s">
        <v>211</v>
      </c>
    </row>
    <row r="64" ht="12.75" customHeight="1">
      <c r="A64" s="1" t="s">
        <v>10</v>
      </c>
      <c r="B64" s="1" t="s">
        <v>43</v>
      </c>
      <c r="C64" s="1">
        <v>2014.0</v>
      </c>
      <c r="D64" s="4" t="s">
        <v>467</v>
      </c>
      <c r="E64" s="4" t="s">
        <v>468</v>
      </c>
      <c r="F64" s="4" t="s">
        <v>331</v>
      </c>
      <c r="G64" s="4"/>
      <c r="H64" s="4"/>
      <c r="I64" s="4" t="s">
        <v>211</v>
      </c>
    </row>
    <row r="65" ht="12.75" customHeight="1">
      <c r="A65" s="1" t="s">
        <v>10</v>
      </c>
      <c r="B65" s="1" t="s">
        <v>43</v>
      </c>
      <c r="C65" s="1">
        <v>2014.0</v>
      </c>
      <c r="D65" s="4" t="s">
        <v>469</v>
      </c>
      <c r="E65" s="4" t="s">
        <v>468</v>
      </c>
      <c r="F65" s="4" t="s">
        <v>331</v>
      </c>
      <c r="G65" s="4"/>
      <c r="H65" s="4"/>
      <c r="I65" s="4" t="s">
        <v>211</v>
      </c>
    </row>
    <row r="66" ht="12.75" customHeight="1">
      <c r="A66" s="1" t="s">
        <v>10</v>
      </c>
      <c r="B66" s="1" t="s">
        <v>43</v>
      </c>
      <c r="C66" s="1">
        <v>2014.0</v>
      </c>
      <c r="D66" s="4" t="s">
        <v>470</v>
      </c>
      <c r="E66" s="4" t="s">
        <v>468</v>
      </c>
      <c r="F66" s="4" t="s">
        <v>331</v>
      </c>
      <c r="G66" s="4"/>
      <c r="H66" s="4"/>
      <c r="I66" s="4" t="s">
        <v>211</v>
      </c>
    </row>
    <row r="67" ht="12.75" customHeight="1">
      <c r="A67" s="1" t="s">
        <v>10</v>
      </c>
      <c r="B67" s="1" t="s">
        <v>43</v>
      </c>
      <c r="C67" s="1">
        <v>2014.0</v>
      </c>
      <c r="D67" s="4" t="s">
        <v>471</v>
      </c>
      <c r="E67" s="4" t="s">
        <v>472</v>
      </c>
      <c r="F67" s="4" t="s">
        <v>331</v>
      </c>
      <c r="G67" s="4"/>
      <c r="H67" s="4"/>
      <c r="I67" s="4" t="s">
        <v>211</v>
      </c>
    </row>
    <row r="68" ht="12.75" customHeight="1">
      <c r="A68" s="1" t="s">
        <v>10</v>
      </c>
      <c r="B68" s="1" t="s">
        <v>43</v>
      </c>
      <c r="C68" s="1">
        <v>2014.0</v>
      </c>
      <c r="D68" s="4" t="s">
        <v>474</v>
      </c>
      <c r="E68" s="4" t="s">
        <v>475</v>
      </c>
      <c r="F68" s="4" t="s">
        <v>331</v>
      </c>
      <c r="G68" s="4"/>
      <c r="H68" s="4"/>
      <c r="I68" s="4" t="s">
        <v>211</v>
      </c>
    </row>
    <row r="69" ht="12.75" customHeight="1">
      <c r="A69" s="1" t="s">
        <v>10</v>
      </c>
      <c r="B69" s="1" t="s">
        <v>43</v>
      </c>
      <c r="C69" s="1">
        <v>2014.0</v>
      </c>
      <c r="D69" s="4" t="s">
        <v>476</v>
      </c>
      <c r="E69" s="4" t="s">
        <v>477</v>
      </c>
      <c r="F69" s="4" t="s">
        <v>331</v>
      </c>
      <c r="G69" s="4"/>
      <c r="H69" s="4"/>
      <c r="I69" s="4" t="s">
        <v>211</v>
      </c>
    </row>
    <row r="70" ht="12.75" customHeight="1">
      <c r="A70" s="1" t="s">
        <v>10</v>
      </c>
      <c r="B70" s="1" t="s">
        <v>43</v>
      </c>
      <c r="C70" s="1">
        <v>2014.0</v>
      </c>
      <c r="D70" s="4" t="s">
        <v>478</v>
      </c>
      <c r="E70" s="4" t="s">
        <v>479</v>
      </c>
      <c r="F70" s="4" t="s">
        <v>331</v>
      </c>
      <c r="G70" s="4"/>
      <c r="H70" s="4"/>
      <c r="I70" s="4" t="s">
        <v>211</v>
      </c>
    </row>
    <row r="71" ht="12.75" customHeight="1">
      <c r="A71" s="1" t="s">
        <v>10</v>
      </c>
      <c r="B71" s="1" t="s">
        <v>43</v>
      </c>
      <c r="C71" s="1">
        <v>2014.0</v>
      </c>
      <c r="D71" s="4" t="s">
        <v>481</v>
      </c>
      <c r="E71" s="4" t="s">
        <v>482</v>
      </c>
      <c r="F71" s="4" t="s">
        <v>331</v>
      </c>
      <c r="G71" s="4"/>
      <c r="H71" s="4"/>
      <c r="I71" s="4" t="s">
        <v>211</v>
      </c>
    </row>
    <row r="72" ht="12.75" customHeight="1">
      <c r="A72" s="1" t="s">
        <v>10</v>
      </c>
      <c r="B72" s="1" t="s">
        <v>43</v>
      </c>
      <c r="C72" s="1">
        <v>2014.0</v>
      </c>
      <c r="D72" s="4" t="s">
        <v>485</v>
      </c>
      <c r="E72" s="4" t="s">
        <v>486</v>
      </c>
      <c r="F72" s="4" t="s">
        <v>331</v>
      </c>
      <c r="G72" s="4"/>
      <c r="H72" s="4"/>
      <c r="I72" s="4" t="s">
        <v>211</v>
      </c>
    </row>
    <row r="73" ht="12.75" customHeight="1">
      <c r="A73" s="1" t="s">
        <v>10</v>
      </c>
      <c r="B73" s="1" t="s">
        <v>43</v>
      </c>
      <c r="C73" s="1">
        <v>2014.0</v>
      </c>
      <c r="D73" s="4" t="s">
        <v>487</v>
      </c>
      <c r="E73" s="4" t="s">
        <v>488</v>
      </c>
      <c r="F73" s="4" t="s">
        <v>331</v>
      </c>
      <c r="G73" s="4"/>
      <c r="H73" s="4"/>
      <c r="I73" s="4" t="s">
        <v>211</v>
      </c>
    </row>
    <row r="74" ht="12.75" customHeight="1">
      <c r="A74" s="1" t="s">
        <v>10</v>
      </c>
      <c r="B74" s="1" t="s">
        <v>43</v>
      </c>
      <c r="C74" s="1">
        <v>2014.0</v>
      </c>
      <c r="D74" s="4" t="s">
        <v>489</v>
      </c>
      <c r="E74" s="4" t="s">
        <v>488</v>
      </c>
      <c r="F74" s="4" t="s">
        <v>331</v>
      </c>
      <c r="G74" s="4"/>
      <c r="H74" s="4"/>
      <c r="I74" s="4" t="s">
        <v>211</v>
      </c>
    </row>
    <row r="75" ht="12.75" customHeight="1">
      <c r="A75" s="1" t="s">
        <v>10</v>
      </c>
      <c r="B75" s="1" t="s">
        <v>43</v>
      </c>
      <c r="C75" s="1">
        <v>2014.0</v>
      </c>
      <c r="D75" s="4" t="s">
        <v>491</v>
      </c>
      <c r="E75" s="4" t="s">
        <v>492</v>
      </c>
      <c r="F75" s="4" t="s">
        <v>331</v>
      </c>
      <c r="G75" s="4"/>
      <c r="H75" s="4"/>
      <c r="I75" s="4" t="s">
        <v>211</v>
      </c>
    </row>
    <row r="76" ht="12.75" customHeight="1">
      <c r="A76" s="1" t="s">
        <v>10</v>
      </c>
      <c r="B76" s="1" t="s">
        <v>43</v>
      </c>
      <c r="C76" s="1">
        <v>2014.0</v>
      </c>
      <c r="D76" s="4" t="s">
        <v>493</v>
      </c>
      <c r="E76" s="4" t="s">
        <v>492</v>
      </c>
      <c r="F76" s="4" t="s">
        <v>331</v>
      </c>
      <c r="G76" s="4"/>
      <c r="H76" s="4"/>
      <c r="I76" s="4" t="s">
        <v>211</v>
      </c>
    </row>
    <row r="77" ht="12.75" customHeight="1">
      <c r="A77" s="1" t="s">
        <v>10</v>
      </c>
      <c r="B77" s="1" t="s">
        <v>43</v>
      </c>
      <c r="C77" s="1">
        <v>2014.0</v>
      </c>
      <c r="D77" s="4" t="s">
        <v>494</v>
      </c>
      <c r="E77" s="4" t="s">
        <v>496</v>
      </c>
      <c r="F77" s="4" t="s">
        <v>331</v>
      </c>
      <c r="G77" s="4"/>
      <c r="H77" s="4"/>
      <c r="I77" s="4" t="s">
        <v>211</v>
      </c>
    </row>
    <row r="78" ht="12.75" customHeight="1">
      <c r="A78" s="1" t="s">
        <v>11</v>
      </c>
      <c r="B78" s="1" t="s">
        <v>49</v>
      </c>
      <c r="C78" s="1">
        <v>2014.0</v>
      </c>
      <c r="D78" s="4" t="s">
        <v>497</v>
      </c>
      <c r="E78" s="4" t="s">
        <v>498</v>
      </c>
      <c r="F78" s="4" t="s">
        <v>331</v>
      </c>
      <c r="G78" s="22">
        <v>4600.0</v>
      </c>
      <c r="H78" s="4" t="s">
        <v>236</v>
      </c>
      <c r="I78" s="4" t="s">
        <v>499</v>
      </c>
    </row>
    <row r="79" ht="12.75" customHeight="1">
      <c r="A79" s="1" t="s">
        <v>11</v>
      </c>
      <c r="B79" s="1" t="s">
        <v>49</v>
      </c>
      <c r="C79" s="1">
        <v>2014.0</v>
      </c>
      <c r="D79" s="4" t="s">
        <v>500</v>
      </c>
      <c r="E79" s="4" t="s">
        <v>502</v>
      </c>
      <c r="F79" s="4" t="s">
        <v>331</v>
      </c>
      <c r="G79" s="22">
        <v>1500.0</v>
      </c>
      <c r="H79" s="4" t="s">
        <v>236</v>
      </c>
      <c r="I79" s="4" t="s">
        <v>499</v>
      </c>
    </row>
    <row r="80" ht="12.75" customHeight="1">
      <c r="A80" s="1" t="s">
        <v>11</v>
      </c>
      <c r="B80" s="1" t="s">
        <v>49</v>
      </c>
      <c r="C80" s="1">
        <v>2014.0</v>
      </c>
      <c r="D80" s="4" t="s">
        <v>503</v>
      </c>
      <c r="E80" s="4" t="s">
        <v>504</v>
      </c>
      <c r="F80" s="4" t="s">
        <v>331</v>
      </c>
      <c r="G80" s="22">
        <v>1320.0</v>
      </c>
      <c r="H80" s="4" t="s">
        <v>236</v>
      </c>
      <c r="I80" s="4" t="s">
        <v>499</v>
      </c>
    </row>
    <row r="81" ht="12.75" customHeight="1">
      <c r="A81" s="1" t="s">
        <v>11</v>
      </c>
      <c r="B81" s="1" t="s">
        <v>49</v>
      </c>
      <c r="C81" s="1">
        <v>2014.0</v>
      </c>
      <c r="D81" s="4" t="s">
        <v>506</v>
      </c>
      <c r="E81" s="4" t="s">
        <v>507</v>
      </c>
      <c r="F81" s="4" t="s">
        <v>331</v>
      </c>
      <c r="G81" s="22">
        <v>1200.0</v>
      </c>
      <c r="H81" s="4" t="s">
        <v>236</v>
      </c>
      <c r="I81" s="4" t="s">
        <v>499</v>
      </c>
    </row>
    <row r="82" ht="12.75" customHeight="1">
      <c r="A82" s="1" t="s">
        <v>11</v>
      </c>
      <c r="B82" s="1" t="s">
        <v>49</v>
      </c>
      <c r="C82" s="1">
        <v>2014.0</v>
      </c>
      <c r="D82" s="4" t="s">
        <v>508</v>
      </c>
      <c r="E82" s="4" t="s">
        <v>509</v>
      </c>
      <c r="F82" s="4" t="s">
        <v>331</v>
      </c>
      <c r="G82" s="22">
        <v>520.0</v>
      </c>
      <c r="H82" s="4" t="s">
        <v>236</v>
      </c>
      <c r="I82" s="4" t="s">
        <v>499</v>
      </c>
    </row>
    <row r="83" ht="12.75" customHeight="1">
      <c r="A83" s="1" t="s">
        <v>11</v>
      </c>
      <c r="B83" s="1" t="s">
        <v>49</v>
      </c>
      <c r="C83" s="1">
        <v>2014.0</v>
      </c>
      <c r="D83" s="4" t="s">
        <v>510</v>
      </c>
      <c r="E83" s="4" t="s">
        <v>511</v>
      </c>
      <c r="F83" s="4" t="s">
        <v>331</v>
      </c>
      <c r="G83" s="22">
        <v>100.0</v>
      </c>
      <c r="H83" s="4" t="s">
        <v>236</v>
      </c>
      <c r="I83" s="4" t="s">
        <v>499</v>
      </c>
    </row>
    <row r="84" ht="12.75" customHeight="1">
      <c r="A84" s="1" t="s">
        <v>11</v>
      </c>
      <c r="B84" s="1" t="s">
        <v>49</v>
      </c>
      <c r="C84" s="1">
        <v>2014.0</v>
      </c>
      <c r="D84" s="4" t="s">
        <v>513</v>
      </c>
      <c r="E84" s="4" t="s">
        <v>514</v>
      </c>
      <c r="F84" s="4" t="s">
        <v>331</v>
      </c>
      <c r="G84" s="4">
        <v>40.0</v>
      </c>
      <c r="H84" s="4" t="s">
        <v>236</v>
      </c>
      <c r="I84" s="4" t="s">
        <v>499</v>
      </c>
    </row>
    <row r="85" ht="15.75" customHeight="1">
      <c r="D85" s="4"/>
      <c r="E85" s="4"/>
      <c r="F85" s="4"/>
      <c r="G85" s="4"/>
      <c r="H85" s="4"/>
    </row>
    <row r="86" ht="15.75" customHeight="1">
      <c r="D86" s="4"/>
      <c r="E86" s="4"/>
      <c r="F86" s="4"/>
      <c r="G86" s="4"/>
      <c r="H86" s="4"/>
    </row>
    <row r="87" ht="15.75" customHeight="1">
      <c r="D87" s="4"/>
      <c r="E87" s="4"/>
      <c r="F87" s="4"/>
      <c r="G87" s="4"/>
      <c r="H87" s="4"/>
    </row>
    <row r="88" ht="15.75" customHeight="1">
      <c r="D88" s="4"/>
      <c r="E88" s="4"/>
      <c r="F88" s="4"/>
      <c r="G88" s="4"/>
      <c r="H88" s="4"/>
    </row>
    <row r="89" ht="15.75" customHeight="1">
      <c r="D89" s="4"/>
      <c r="E89" s="4"/>
      <c r="F89" s="4"/>
      <c r="G89" s="4"/>
      <c r="H89" s="4"/>
    </row>
    <row r="90" ht="15.75" customHeight="1">
      <c r="D90" s="4"/>
      <c r="E90" s="4"/>
      <c r="F90" s="4"/>
      <c r="G90" s="4"/>
      <c r="H90" s="4"/>
    </row>
    <row r="91" ht="15.75" customHeight="1">
      <c r="D91" s="4"/>
      <c r="E91" s="4"/>
      <c r="F91" s="4"/>
      <c r="G91" s="4"/>
      <c r="H91" s="4"/>
    </row>
    <row r="92" ht="15.75" customHeight="1">
      <c r="D92" s="4"/>
      <c r="E92" s="4"/>
      <c r="F92" s="4"/>
      <c r="G92" s="4"/>
      <c r="H92" s="4"/>
    </row>
    <row r="93" ht="15.75" customHeight="1">
      <c r="D93" s="4"/>
      <c r="E93" s="4"/>
      <c r="F93" s="4"/>
      <c r="G93" s="4"/>
      <c r="H93" s="4"/>
    </row>
    <row r="94" ht="15.75" customHeight="1">
      <c r="D94" s="4"/>
      <c r="E94" s="4"/>
      <c r="F94" s="4"/>
      <c r="G94" s="4"/>
      <c r="H94" s="4"/>
    </row>
    <row r="95" ht="15.75" customHeight="1">
      <c r="D95" s="4"/>
      <c r="E95" s="4"/>
      <c r="F95" s="4"/>
      <c r="G95" s="4"/>
      <c r="H95" s="4"/>
    </row>
    <row r="96" ht="15.75" customHeight="1">
      <c r="D96" s="4"/>
      <c r="E96" s="4"/>
      <c r="F96" s="4"/>
      <c r="G96" s="4"/>
      <c r="H96" s="4"/>
    </row>
    <row r="97" ht="15.75" customHeight="1">
      <c r="D97" s="4"/>
      <c r="E97" s="4"/>
      <c r="F97" s="4"/>
      <c r="G97" s="4"/>
      <c r="H97" s="4"/>
    </row>
    <row r="98" ht="15.75" customHeight="1">
      <c r="D98" s="4"/>
      <c r="E98" s="4"/>
      <c r="F98" s="4"/>
      <c r="G98" s="4"/>
      <c r="H98" s="4"/>
    </row>
    <row r="99" ht="15.75" customHeight="1">
      <c r="D99" s="4"/>
      <c r="E99" s="4"/>
      <c r="F99" s="4"/>
      <c r="G99" s="4"/>
      <c r="H99" s="4"/>
    </row>
    <row r="100" ht="15.75" customHeight="1">
      <c r="D100" s="4"/>
      <c r="E100" s="4"/>
      <c r="F100" s="4"/>
      <c r="G100" s="4"/>
      <c r="H100" s="4"/>
    </row>
    <row r="101" ht="15.75" customHeight="1">
      <c r="D101" s="4"/>
      <c r="E101" s="4"/>
      <c r="F101" s="4"/>
      <c r="G101" s="4"/>
      <c r="H101" s="4"/>
    </row>
    <row r="102" ht="15.75" customHeight="1">
      <c r="D102" s="4"/>
      <c r="E102" s="4"/>
      <c r="F102" s="4"/>
      <c r="G102" s="4"/>
      <c r="H102" s="4"/>
    </row>
    <row r="103" ht="15.75" customHeight="1">
      <c r="D103" s="4"/>
      <c r="E103" s="4"/>
      <c r="F103" s="4"/>
      <c r="G103" s="4"/>
      <c r="H103" s="4"/>
    </row>
    <row r="104" ht="15.75" customHeight="1">
      <c r="D104" s="4"/>
      <c r="E104" s="4"/>
      <c r="F104" s="4"/>
      <c r="G104" s="4"/>
      <c r="H104" s="4"/>
    </row>
    <row r="105" ht="15.75" customHeight="1">
      <c r="D105" s="4"/>
      <c r="E105" s="4"/>
      <c r="F105" s="4"/>
      <c r="G105" s="4"/>
      <c r="H105" s="4"/>
    </row>
    <row r="106" ht="15.75" customHeight="1">
      <c r="D106" s="4"/>
      <c r="E106" s="4"/>
      <c r="F106" s="4"/>
      <c r="G106" s="4"/>
      <c r="H106" s="4"/>
    </row>
    <row r="107" ht="15.75" customHeight="1">
      <c r="D107" s="4"/>
      <c r="E107" s="4"/>
      <c r="F107" s="4"/>
      <c r="G107" s="4"/>
      <c r="H107" s="4"/>
    </row>
    <row r="108" ht="15.75" customHeight="1">
      <c r="D108" s="4"/>
      <c r="E108" s="4"/>
      <c r="F108" s="4"/>
      <c r="G108" s="4"/>
      <c r="H108" s="4"/>
    </row>
    <row r="109" ht="15.75" customHeight="1">
      <c r="D109" s="4"/>
      <c r="E109" s="4"/>
      <c r="F109" s="4"/>
      <c r="G109" s="4"/>
      <c r="H109" s="4"/>
    </row>
    <row r="110" ht="15.75" customHeight="1">
      <c r="D110" s="4"/>
      <c r="E110" s="4"/>
      <c r="F110" s="4"/>
      <c r="G110" s="4"/>
      <c r="H110" s="4"/>
    </row>
    <row r="111" ht="15.75" customHeight="1">
      <c r="D111" s="4"/>
      <c r="E111" s="4"/>
      <c r="F111" s="4"/>
      <c r="G111" s="4"/>
      <c r="H111" s="4"/>
    </row>
    <row r="112" ht="15.75" customHeight="1">
      <c r="D112" s="4"/>
      <c r="E112" s="4"/>
      <c r="F112" s="4"/>
      <c r="G112" s="4"/>
      <c r="H112" s="4"/>
    </row>
    <row r="113" ht="15.75" customHeight="1">
      <c r="D113" s="4"/>
      <c r="E113" s="4"/>
      <c r="F113" s="4"/>
      <c r="G113" s="4"/>
      <c r="H113" s="4"/>
    </row>
    <row r="114" ht="15.75" customHeight="1">
      <c r="D114" s="4"/>
      <c r="E114" s="4"/>
      <c r="F114" s="4"/>
      <c r="G114" s="4"/>
      <c r="H114" s="4"/>
    </row>
    <row r="115" ht="15.75" customHeight="1">
      <c r="D115" s="4"/>
      <c r="E115" s="4"/>
      <c r="F115" s="4"/>
      <c r="G115" s="4"/>
      <c r="H115" s="4"/>
    </row>
    <row r="116" ht="15.75" customHeight="1">
      <c r="D116" s="4"/>
      <c r="E116" s="4"/>
      <c r="F116" s="4"/>
      <c r="G116" s="4"/>
      <c r="H116" s="4"/>
    </row>
    <row r="117" ht="15.75" customHeight="1">
      <c r="D117" s="4"/>
      <c r="E117" s="4"/>
      <c r="F117" s="4"/>
      <c r="G117" s="4"/>
      <c r="H117" s="4"/>
    </row>
    <row r="118" ht="15.75" customHeight="1">
      <c r="D118" s="4"/>
      <c r="E118" s="4"/>
      <c r="F118" s="4"/>
      <c r="G118" s="4"/>
      <c r="H118" s="4"/>
    </row>
    <row r="119" ht="15.75" customHeight="1">
      <c r="D119" s="4"/>
      <c r="E119" s="4"/>
      <c r="F119" s="4"/>
      <c r="G119" s="4"/>
      <c r="H119" s="4"/>
    </row>
    <row r="120" ht="15.75" customHeight="1">
      <c r="D120" s="4"/>
      <c r="E120" s="4"/>
      <c r="F120" s="4"/>
      <c r="G120" s="4"/>
      <c r="H120" s="4"/>
    </row>
    <row r="121" ht="15.75" customHeight="1">
      <c r="D121" s="4"/>
      <c r="E121" s="4"/>
      <c r="F121" s="4"/>
      <c r="G121" s="4"/>
      <c r="H121" s="4"/>
    </row>
    <row r="122" ht="15.75" customHeight="1">
      <c r="D122" s="4"/>
      <c r="E122" s="4"/>
      <c r="F122" s="4"/>
      <c r="G122" s="4"/>
      <c r="H122" s="4"/>
    </row>
    <row r="123" ht="15.75" customHeight="1">
      <c r="D123" s="4"/>
      <c r="E123" s="4"/>
      <c r="F123" s="4"/>
      <c r="G123" s="4"/>
      <c r="H123" s="4"/>
    </row>
    <row r="124" ht="15.75" customHeight="1">
      <c r="D124" s="4"/>
      <c r="E124" s="4"/>
      <c r="F124" s="4"/>
      <c r="G124" s="4"/>
      <c r="H124" s="4"/>
    </row>
    <row r="125" ht="15.75" customHeight="1">
      <c r="D125" s="4"/>
      <c r="E125" s="4"/>
      <c r="F125" s="4"/>
      <c r="G125" s="4"/>
      <c r="H125" s="4"/>
    </row>
    <row r="126" ht="15.75" customHeight="1">
      <c r="D126" s="4"/>
      <c r="E126" s="4"/>
      <c r="F126" s="4"/>
      <c r="G126" s="4"/>
      <c r="H126" s="4"/>
    </row>
    <row r="127" ht="15.75" customHeight="1">
      <c r="D127" s="4"/>
      <c r="E127" s="4"/>
      <c r="F127" s="4"/>
      <c r="G127" s="4"/>
      <c r="H127" s="4"/>
    </row>
    <row r="128" ht="15.75" customHeight="1">
      <c r="D128" s="4"/>
      <c r="E128" s="4"/>
      <c r="F128" s="4"/>
      <c r="G128" s="4"/>
      <c r="H128" s="4"/>
    </row>
    <row r="129" ht="15.75" customHeight="1">
      <c r="D129" s="4"/>
      <c r="E129" s="4"/>
      <c r="F129" s="4"/>
      <c r="G129" s="4"/>
      <c r="H129" s="4"/>
    </row>
    <row r="130" ht="15.75" customHeight="1">
      <c r="D130" s="4"/>
      <c r="E130" s="4"/>
      <c r="F130" s="4"/>
      <c r="G130" s="4"/>
      <c r="H130" s="4"/>
    </row>
    <row r="131" ht="15.75" customHeight="1">
      <c r="D131" s="4"/>
      <c r="E131" s="4"/>
      <c r="F131" s="4"/>
      <c r="G131" s="4"/>
      <c r="H131" s="4"/>
    </row>
    <row r="132" ht="15.75" customHeight="1">
      <c r="D132" s="4"/>
      <c r="E132" s="4"/>
      <c r="F132" s="4"/>
      <c r="G132" s="4"/>
      <c r="H132" s="4"/>
    </row>
    <row r="133" ht="15.75" customHeight="1">
      <c r="D133" s="4"/>
      <c r="E133" s="4"/>
      <c r="F133" s="4"/>
      <c r="G133" s="4"/>
      <c r="H133" s="4"/>
    </row>
    <row r="134" ht="15.75" customHeight="1">
      <c r="D134" s="4"/>
      <c r="E134" s="4"/>
      <c r="F134" s="4"/>
      <c r="G134" s="4"/>
      <c r="H134" s="4"/>
    </row>
    <row r="135" ht="15.75" customHeight="1">
      <c r="D135" s="4"/>
      <c r="E135" s="4"/>
      <c r="F135" s="4"/>
      <c r="G135" s="4"/>
      <c r="H135" s="4"/>
    </row>
    <row r="136" ht="15.75" customHeight="1">
      <c r="D136" s="4"/>
      <c r="E136" s="4"/>
      <c r="F136" s="4"/>
      <c r="G136" s="4"/>
      <c r="H136" s="4"/>
    </row>
    <row r="137" ht="15.75" customHeight="1">
      <c r="D137" s="4"/>
      <c r="E137" s="4"/>
      <c r="F137" s="4"/>
      <c r="G137" s="4"/>
      <c r="H137" s="4"/>
    </row>
    <row r="138" ht="15.75" customHeight="1">
      <c r="D138" s="4"/>
      <c r="E138" s="4"/>
      <c r="F138" s="4"/>
      <c r="G138" s="4"/>
      <c r="H138" s="4"/>
    </row>
    <row r="139" ht="15.75" customHeight="1">
      <c r="D139" s="4"/>
      <c r="E139" s="4"/>
      <c r="F139" s="4"/>
      <c r="G139" s="4"/>
      <c r="H139" s="4"/>
    </row>
    <row r="140" ht="15.75" customHeight="1">
      <c r="D140" s="4"/>
      <c r="E140" s="4"/>
      <c r="F140" s="4"/>
      <c r="G140" s="4"/>
      <c r="H140" s="4"/>
    </row>
    <row r="141" ht="15.75" customHeight="1">
      <c r="D141" s="4"/>
      <c r="E141" s="4"/>
      <c r="F141" s="4"/>
      <c r="G141" s="4"/>
      <c r="H141" s="4"/>
    </row>
    <row r="142" ht="15.75" customHeight="1">
      <c r="D142" s="4"/>
      <c r="E142" s="4"/>
      <c r="F142" s="4"/>
      <c r="G142" s="4"/>
      <c r="H142" s="4"/>
    </row>
    <row r="143" ht="15.75" customHeight="1">
      <c r="D143" s="4"/>
      <c r="E143" s="4"/>
      <c r="F143" s="4"/>
      <c r="G143" s="4"/>
      <c r="H143" s="4"/>
    </row>
    <row r="144" ht="15.75" customHeight="1">
      <c r="D144" s="4"/>
      <c r="E144" s="4"/>
      <c r="F144" s="4"/>
      <c r="G144" s="4"/>
      <c r="H144" s="4"/>
    </row>
    <row r="145" ht="15.75" customHeight="1">
      <c r="D145" s="4"/>
      <c r="E145" s="4"/>
      <c r="F145" s="4"/>
      <c r="G145" s="4"/>
      <c r="H145" s="4"/>
    </row>
    <row r="146" ht="15.75" customHeight="1">
      <c r="D146" s="4"/>
      <c r="E146" s="4"/>
      <c r="F146" s="4"/>
      <c r="G146" s="4"/>
      <c r="H146" s="4"/>
    </row>
    <row r="147" ht="15.75" customHeight="1">
      <c r="D147" s="4"/>
      <c r="E147" s="4"/>
      <c r="F147" s="4"/>
      <c r="G147" s="4"/>
      <c r="H147" s="4"/>
    </row>
    <row r="148" ht="15.75" customHeight="1">
      <c r="D148" s="4"/>
      <c r="E148" s="4"/>
      <c r="F148" s="4"/>
      <c r="G148" s="4"/>
      <c r="H148" s="4"/>
    </row>
    <row r="149" ht="15.75" customHeight="1">
      <c r="D149" s="4"/>
      <c r="E149" s="4"/>
      <c r="F149" s="4"/>
      <c r="G149" s="4"/>
      <c r="H149" s="4"/>
    </row>
    <row r="150" ht="15.75" customHeight="1">
      <c r="D150" s="4"/>
      <c r="E150" s="4"/>
      <c r="F150" s="4"/>
      <c r="G150" s="4"/>
      <c r="H150" s="4"/>
    </row>
    <row r="151" ht="15.75" customHeight="1">
      <c r="D151" s="4"/>
      <c r="E151" s="4"/>
      <c r="F151" s="4"/>
      <c r="G151" s="4"/>
      <c r="H151" s="4"/>
    </row>
    <row r="152" ht="15.75" customHeight="1">
      <c r="D152" s="4"/>
      <c r="E152" s="4"/>
      <c r="F152" s="4"/>
      <c r="G152" s="4"/>
      <c r="H152" s="4"/>
    </row>
    <row r="153" ht="15.75" customHeight="1">
      <c r="D153" s="4"/>
      <c r="E153" s="4"/>
      <c r="F153" s="4"/>
      <c r="G153" s="4"/>
      <c r="H153" s="4"/>
    </row>
    <row r="154" ht="15.75" customHeight="1">
      <c r="D154" s="4"/>
      <c r="E154" s="4"/>
      <c r="F154" s="4"/>
      <c r="G154" s="4"/>
      <c r="H154" s="4"/>
    </row>
    <row r="155" ht="15.75" customHeight="1">
      <c r="D155" s="4"/>
      <c r="E155" s="4"/>
      <c r="F155" s="4"/>
      <c r="G155" s="4"/>
      <c r="H155" s="4"/>
    </row>
    <row r="156" ht="15.75" customHeight="1">
      <c r="D156" s="4"/>
      <c r="E156" s="4"/>
      <c r="F156" s="4"/>
      <c r="G156" s="4"/>
      <c r="H156" s="4"/>
    </row>
    <row r="157" ht="15.75" customHeight="1">
      <c r="D157" s="4"/>
      <c r="E157" s="4"/>
      <c r="F157" s="4"/>
      <c r="G157" s="4"/>
      <c r="H157" s="4"/>
    </row>
    <row r="158" ht="15.75" customHeight="1">
      <c r="D158" s="4"/>
      <c r="E158" s="4"/>
      <c r="F158" s="4"/>
      <c r="G158" s="4"/>
      <c r="H158" s="4"/>
    </row>
    <row r="159" ht="15.75" customHeight="1">
      <c r="D159" s="4"/>
      <c r="E159" s="4"/>
      <c r="F159" s="4"/>
      <c r="G159" s="4"/>
      <c r="H159" s="4"/>
    </row>
    <row r="160" ht="15.75" customHeight="1">
      <c r="D160" s="4"/>
      <c r="E160" s="4"/>
      <c r="F160" s="4"/>
      <c r="G160" s="4"/>
      <c r="H160" s="4"/>
    </row>
    <row r="161" ht="15.75" customHeight="1">
      <c r="D161" s="4"/>
      <c r="E161" s="4"/>
      <c r="F161" s="4"/>
      <c r="G161" s="4"/>
      <c r="H161" s="4"/>
    </row>
    <row r="162" ht="15.75" customHeight="1">
      <c r="D162" s="4"/>
      <c r="E162" s="4"/>
      <c r="F162" s="4"/>
      <c r="G162" s="4"/>
      <c r="H162" s="4"/>
    </row>
    <row r="163" ht="15.75" customHeight="1">
      <c r="D163" s="4"/>
      <c r="E163" s="4"/>
      <c r="F163" s="4"/>
      <c r="G163" s="4"/>
      <c r="H163" s="4"/>
    </row>
    <row r="164" ht="15.75" customHeight="1">
      <c r="D164" s="4"/>
      <c r="E164" s="4"/>
      <c r="F164" s="4"/>
      <c r="G164" s="4"/>
      <c r="H164" s="4"/>
    </row>
    <row r="165" ht="15.75" customHeight="1">
      <c r="D165" s="4"/>
      <c r="E165" s="4"/>
      <c r="F165" s="4"/>
      <c r="G165" s="4"/>
      <c r="H165" s="4"/>
    </row>
    <row r="166" ht="15.75" customHeight="1">
      <c r="D166" s="4"/>
      <c r="E166" s="4"/>
      <c r="F166" s="4"/>
      <c r="G166" s="4"/>
      <c r="H166" s="4"/>
    </row>
    <row r="167" ht="15.75" customHeight="1">
      <c r="D167" s="4"/>
      <c r="E167" s="4"/>
      <c r="F167" s="4"/>
      <c r="G167" s="4"/>
      <c r="H167" s="4"/>
    </row>
    <row r="168" ht="15.75" customHeight="1">
      <c r="D168" s="4"/>
      <c r="E168" s="4"/>
      <c r="F168" s="4"/>
      <c r="G168" s="4"/>
      <c r="H168" s="4"/>
    </row>
    <row r="169" ht="15.75" customHeight="1">
      <c r="D169" s="4"/>
      <c r="E169" s="4"/>
      <c r="F169" s="4"/>
      <c r="G169" s="4"/>
      <c r="H169" s="4"/>
    </row>
    <row r="170" ht="15.75" customHeight="1">
      <c r="D170" s="4"/>
      <c r="E170" s="4"/>
      <c r="F170" s="4"/>
      <c r="G170" s="4"/>
      <c r="H170" s="4"/>
    </row>
    <row r="171" ht="15.75" customHeight="1">
      <c r="D171" s="4"/>
      <c r="E171" s="4"/>
      <c r="F171" s="4"/>
      <c r="G171" s="4"/>
      <c r="H171" s="4"/>
    </row>
    <row r="172" ht="15.75" customHeight="1">
      <c r="D172" s="4"/>
      <c r="E172" s="4"/>
      <c r="F172" s="4"/>
      <c r="G172" s="4"/>
      <c r="H172" s="4"/>
    </row>
    <row r="173" ht="15.75" customHeight="1">
      <c r="D173" s="4"/>
      <c r="E173" s="4"/>
      <c r="F173" s="4"/>
      <c r="G173" s="4"/>
      <c r="H173" s="4"/>
    </row>
    <row r="174" ht="15.75" customHeight="1">
      <c r="D174" s="4"/>
      <c r="E174" s="4"/>
      <c r="F174" s="4"/>
      <c r="G174" s="4"/>
      <c r="H174" s="4"/>
    </row>
    <row r="175" ht="15.75" customHeight="1">
      <c r="D175" s="4"/>
      <c r="E175" s="4"/>
      <c r="F175" s="4"/>
      <c r="G175" s="4"/>
      <c r="H175" s="4"/>
    </row>
    <row r="176" ht="15.75" customHeight="1">
      <c r="D176" s="4"/>
      <c r="E176" s="4"/>
      <c r="F176" s="4"/>
      <c r="G176" s="4"/>
      <c r="H176" s="4"/>
    </row>
    <row r="177" ht="15.75" customHeight="1">
      <c r="D177" s="4"/>
      <c r="E177" s="4"/>
      <c r="F177" s="4"/>
      <c r="G177" s="4"/>
      <c r="H177" s="4"/>
    </row>
    <row r="178" ht="15.75" customHeight="1">
      <c r="D178" s="4"/>
      <c r="E178" s="4"/>
      <c r="F178" s="4"/>
      <c r="G178" s="4"/>
      <c r="H178" s="4"/>
    </row>
    <row r="179" ht="15.75" customHeight="1">
      <c r="D179" s="4"/>
      <c r="E179" s="4"/>
      <c r="F179" s="4"/>
      <c r="G179" s="4"/>
      <c r="H179" s="4"/>
    </row>
    <row r="180" ht="15.75" customHeight="1">
      <c r="D180" s="4"/>
      <c r="E180" s="4"/>
      <c r="F180" s="4"/>
      <c r="G180" s="4"/>
      <c r="H180" s="4"/>
    </row>
    <row r="181" ht="15.75" customHeight="1">
      <c r="D181" s="4"/>
      <c r="E181" s="4"/>
      <c r="F181" s="4"/>
      <c r="G181" s="4"/>
      <c r="H181" s="4"/>
    </row>
    <row r="182" ht="15.75" customHeight="1">
      <c r="D182" s="4"/>
      <c r="E182" s="4"/>
      <c r="F182" s="4"/>
      <c r="G182" s="4"/>
      <c r="H182" s="4"/>
    </row>
    <row r="183" ht="15.75" customHeight="1">
      <c r="D183" s="4"/>
      <c r="E183" s="4"/>
      <c r="F183" s="4"/>
      <c r="G183" s="4"/>
      <c r="H183" s="4"/>
    </row>
    <row r="184" ht="15.75" customHeight="1">
      <c r="D184" s="4"/>
      <c r="E184" s="4"/>
      <c r="F184" s="4"/>
      <c r="G184" s="4"/>
      <c r="H184" s="4"/>
    </row>
    <row r="185" ht="15.75" customHeight="1">
      <c r="D185" s="4"/>
      <c r="E185" s="4"/>
      <c r="F185" s="4"/>
      <c r="G185" s="4"/>
      <c r="H185" s="4"/>
    </row>
    <row r="186" ht="15.75" customHeight="1">
      <c r="D186" s="4"/>
      <c r="E186" s="4"/>
      <c r="F186" s="4"/>
      <c r="G186" s="4"/>
      <c r="H186" s="4"/>
    </row>
    <row r="187" ht="15.75" customHeight="1">
      <c r="D187" s="4"/>
      <c r="E187" s="4"/>
      <c r="F187" s="4"/>
      <c r="G187" s="4"/>
      <c r="H187" s="4"/>
    </row>
    <row r="188" ht="15.75" customHeight="1">
      <c r="D188" s="4"/>
      <c r="E188" s="4"/>
      <c r="F188" s="4"/>
      <c r="G188" s="4"/>
      <c r="H188" s="4"/>
    </row>
    <row r="189" ht="15.75" customHeight="1">
      <c r="D189" s="4"/>
      <c r="E189" s="4"/>
      <c r="F189" s="4"/>
      <c r="G189" s="4"/>
      <c r="H189" s="4"/>
    </row>
    <row r="190" ht="15.75" customHeight="1">
      <c r="D190" s="4"/>
      <c r="E190" s="4"/>
      <c r="F190" s="4"/>
      <c r="G190" s="4"/>
      <c r="H190" s="4"/>
    </row>
    <row r="191" ht="15.75" customHeight="1">
      <c r="D191" s="4"/>
      <c r="E191" s="4"/>
      <c r="F191" s="4"/>
      <c r="G191" s="4"/>
      <c r="H191" s="4"/>
    </row>
    <row r="192" ht="15.75" customHeight="1">
      <c r="D192" s="4"/>
      <c r="E192" s="4"/>
      <c r="F192" s="4"/>
      <c r="G192" s="4"/>
      <c r="H192" s="4"/>
    </row>
    <row r="193" ht="15.75" customHeight="1">
      <c r="D193" s="4"/>
      <c r="E193" s="4"/>
      <c r="F193" s="4"/>
      <c r="G193" s="4"/>
      <c r="H193" s="4"/>
    </row>
    <row r="194" ht="15.75" customHeight="1">
      <c r="D194" s="4"/>
      <c r="E194" s="4"/>
      <c r="F194" s="4"/>
      <c r="G194" s="4"/>
      <c r="H194" s="4"/>
    </row>
    <row r="195" ht="15.75" customHeight="1">
      <c r="D195" s="4"/>
      <c r="E195" s="4"/>
      <c r="F195" s="4"/>
      <c r="G195" s="4"/>
      <c r="H195" s="4"/>
    </row>
    <row r="196" ht="15.75" customHeight="1">
      <c r="D196" s="4"/>
      <c r="E196" s="4"/>
      <c r="F196" s="4"/>
      <c r="G196" s="4"/>
      <c r="H196" s="4"/>
    </row>
    <row r="197" ht="15.75" customHeight="1">
      <c r="D197" s="4"/>
      <c r="E197" s="4"/>
      <c r="F197" s="4"/>
      <c r="G197" s="4"/>
      <c r="H197" s="4"/>
    </row>
    <row r="198" ht="15.75" customHeight="1">
      <c r="D198" s="4"/>
      <c r="E198" s="4"/>
      <c r="F198" s="4"/>
      <c r="G198" s="4"/>
      <c r="H198" s="4"/>
    </row>
    <row r="199" ht="15.75" customHeight="1">
      <c r="D199" s="4"/>
      <c r="E199" s="4"/>
      <c r="F199" s="4"/>
      <c r="G199" s="4"/>
      <c r="H199" s="4"/>
    </row>
    <row r="200" ht="15.75" customHeight="1">
      <c r="D200" s="4"/>
      <c r="E200" s="4"/>
      <c r="F200" s="4"/>
      <c r="G200" s="4"/>
      <c r="H200" s="4"/>
    </row>
    <row r="201" ht="15.75" customHeight="1">
      <c r="D201" s="4"/>
      <c r="E201" s="4"/>
      <c r="F201" s="4"/>
      <c r="G201" s="4"/>
      <c r="H201" s="4"/>
    </row>
    <row r="202" ht="15.75" customHeight="1">
      <c r="D202" s="4"/>
      <c r="E202" s="4"/>
      <c r="F202" s="4"/>
      <c r="G202" s="4"/>
      <c r="H202" s="4"/>
    </row>
    <row r="203" ht="15.75" customHeight="1">
      <c r="D203" s="4"/>
      <c r="E203" s="4"/>
      <c r="F203" s="4"/>
      <c r="G203" s="4"/>
      <c r="H203" s="4"/>
    </row>
    <row r="204" ht="15.75" customHeight="1">
      <c r="D204" s="4"/>
      <c r="E204" s="4"/>
      <c r="F204" s="4"/>
      <c r="G204" s="4"/>
      <c r="H204" s="4"/>
    </row>
    <row r="205" ht="15.75" customHeight="1">
      <c r="D205" s="4"/>
      <c r="E205" s="4"/>
      <c r="F205" s="4"/>
      <c r="G205" s="4"/>
      <c r="H205" s="4"/>
    </row>
    <row r="206" ht="15.75" customHeight="1">
      <c r="D206" s="4"/>
      <c r="E206" s="4"/>
      <c r="F206" s="4"/>
      <c r="G206" s="4"/>
      <c r="H206" s="4"/>
    </row>
    <row r="207" ht="15.75" customHeight="1">
      <c r="D207" s="4"/>
      <c r="E207" s="4"/>
      <c r="F207" s="4"/>
      <c r="G207" s="4"/>
      <c r="H207" s="4"/>
    </row>
    <row r="208" ht="15.75" customHeight="1">
      <c r="D208" s="4"/>
      <c r="E208" s="4"/>
      <c r="F208" s="4"/>
      <c r="G208" s="4"/>
      <c r="H208" s="4"/>
    </row>
    <row r="209" ht="15.75" customHeight="1">
      <c r="D209" s="4"/>
      <c r="E209" s="4"/>
      <c r="F209" s="4"/>
      <c r="G209" s="4"/>
      <c r="H209" s="4"/>
    </row>
    <row r="210" ht="15.75" customHeight="1">
      <c r="D210" s="4"/>
      <c r="E210" s="4"/>
      <c r="F210" s="4"/>
      <c r="G210" s="4"/>
      <c r="H210" s="4"/>
    </row>
    <row r="211" ht="15.75" customHeight="1">
      <c r="D211" s="4"/>
      <c r="E211" s="4"/>
      <c r="F211" s="4"/>
      <c r="G211" s="4"/>
      <c r="H211" s="4"/>
    </row>
    <row r="212" ht="15.75" customHeight="1">
      <c r="D212" s="4"/>
      <c r="E212" s="4"/>
      <c r="F212" s="4"/>
      <c r="G212" s="4"/>
      <c r="H212" s="4"/>
    </row>
    <row r="213" ht="15.75" customHeight="1">
      <c r="D213" s="4"/>
      <c r="E213" s="4"/>
      <c r="F213" s="4"/>
      <c r="G213" s="4"/>
      <c r="H213" s="4"/>
    </row>
    <row r="214" ht="15.75" customHeight="1">
      <c r="D214" s="4"/>
      <c r="E214" s="4"/>
      <c r="F214" s="4"/>
      <c r="G214" s="4"/>
      <c r="H214" s="4"/>
    </row>
    <row r="215" ht="15.75" customHeight="1">
      <c r="D215" s="4"/>
      <c r="E215" s="4"/>
      <c r="F215" s="4"/>
      <c r="G215" s="4"/>
      <c r="H215" s="4"/>
    </row>
    <row r="216" ht="15.75" customHeight="1">
      <c r="D216" s="4"/>
      <c r="E216" s="4"/>
      <c r="F216" s="4"/>
      <c r="G216" s="4"/>
      <c r="H216" s="4"/>
    </row>
    <row r="217" ht="15.75" customHeight="1">
      <c r="D217" s="4"/>
      <c r="E217" s="4"/>
      <c r="F217" s="4"/>
      <c r="G217" s="4"/>
      <c r="H217" s="4"/>
    </row>
    <row r="218" ht="15.75" customHeight="1">
      <c r="D218" s="4"/>
      <c r="E218" s="4"/>
      <c r="F218" s="4"/>
      <c r="G218" s="4"/>
      <c r="H218" s="4"/>
    </row>
    <row r="219" ht="15.75" customHeight="1">
      <c r="D219" s="4"/>
      <c r="E219" s="4"/>
      <c r="F219" s="4"/>
      <c r="G219" s="4"/>
      <c r="H219" s="4"/>
    </row>
    <row r="220" ht="15.75" customHeight="1">
      <c r="D220" s="4"/>
      <c r="E220" s="4"/>
      <c r="F220" s="4"/>
      <c r="G220" s="4"/>
      <c r="H220" s="4"/>
    </row>
    <row r="221" ht="15.75" customHeight="1">
      <c r="D221" s="4"/>
      <c r="E221" s="4"/>
      <c r="F221" s="4"/>
      <c r="G221" s="4"/>
      <c r="H221" s="4"/>
    </row>
    <row r="222" ht="15.75" customHeight="1">
      <c r="D222" s="4"/>
      <c r="E222" s="4"/>
      <c r="F222" s="4"/>
      <c r="G222" s="4"/>
      <c r="H222" s="4"/>
    </row>
    <row r="223" ht="15.75" customHeight="1">
      <c r="D223" s="4"/>
      <c r="E223" s="4"/>
      <c r="F223" s="4"/>
      <c r="G223" s="4"/>
      <c r="H223" s="4"/>
    </row>
    <row r="224" ht="15.75" customHeight="1">
      <c r="D224" s="4"/>
      <c r="E224" s="4"/>
      <c r="F224" s="4"/>
      <c r="G224" s="4"/>
      <c r="H224" s="4"/>
    </row>
    <row r="225" ht="15.75" customHeight="1">
      <c r="D225" s="4"/>
      <c r="E225" s="4"/>
      <c r="F225" s="4"/>
      <c r="G225" s="4"/>
      <c r="H225" s="4"/>
    </row>
    <row r="226" ht="15.75" customHeight="1">
      <c r="D226" s="4"/>
      <c r="E226" s="4"/>
      <c r="F226" s="4"/>
      <c r="G226" s="4"/>
      <c r="H226" s="4"/>
    </row>
    <row r="227" ht="15.75" customHeight="1">
      <c r="D227" s="4"/>
      <c r="E227" s="4"/>
      <c r="F227" s="4"/>
      <c r="G227" s="4"/>
      <c r="H227" s="4"/>
    </row>
    <row r="228" ht="15.75" customHeight="1">
      <c r="D228" s="4"/>
      <c r="E228" s="4"/>
      <c r="F228" s="4"/>
      <c r="G228" s="4"/>
      <c r="H228" s="4"/>
    </row>
    <row r="229" ht="15.75" customHeight="1">
      <c r="D229" s="4"/>
      <c r="E229" s="4"/>
      <c r="F229" s="4"/>
      <c r="G229" s="4"/>
      <c r="H229" s="4"/>
    </row>
    <row r="230" ht="15.75" customHeight="1">
      <c r="D230" s="4"/>
      <c r="E230" s="4"/>
      <c r="F230" s="4"/>
      <c r="G230" s="4"/>
      <c r="H230" s="4"/>
    </row>
    <row r="231" ht="15.75" customHeight="1">
      <c r="D231" s="4"/>
      <c r="E231" s="4"/>
      <c r="F231" s="4"/>
      <c r="G231" s="4"/>
      <c r="H231" s="4"/>
    </row>
    <row r="232" ht="15.75" customHeight="1">
      <c r="D232" s="4"/>
      <c r="E232" s="4"/>
      <c r="F232" s="4"/>
      <c r="G232" s="4"/>
      <c r="H232" s="4"/>
    </row>
    <row r="233" ht="15.75" customHeight="1">
      <c r="D233" s="4"/>
      <c r="E233" s="4"/>
      <c r="F233" s="4"/>
      <c r="G233" s="4"/>
      <c r="H233" s="4"/>
    </row>
    <row r="234" ht="15.75" customHeight="1">
      <c r="D234" s="4"/>
      <c r="E234" s="4"/>
      <c r="F234" s="4"/>
      <c r="G234" s="4"/>
      <c r="H234" s="4"/>
    </row>
    <row r="235" ht="15.75" customHeight="1">
      <c r="D235" s="4"/>
      <c r="E235" s="4"/>
      <c r="F235" s="4"/>
      <c r="G235" s="4"/>
      <c r="H235" s="4"/>
    </row>
    <row r="236" ht="15.75" customHeight="1">
      <c r="D236" s="4"/>
      <c r="E236" s="4"/>
      <c r="F236" s="4"/>
      <c r="G236" s="4"/>
      <c r="H236" s="4"/>
    </row>
    <row r="237" ht="15.75" customHeight="1">
      <c r="D237" s="4"/>
      <c r="E237" s="4"/>
      <c r="F237" s="4"/>
      <c r="G237" s="4"/>
      <c r="H237" s="4"/>
    </row>
    <row r="238" ht="15.75" customHeight="1">
      <c r="D238" s="4"/>
      <c r="E238" s="4"/>
      <c r="F238" s="4"/>
      <c r="G238" s="4"/>
      <c r="H238" s="4"/>
    </row>
    <row r="239" ht="15.75" customHeight="1">
      <c r="D239" s="4"/>
      <c r="E239" s="4"/>
      <c r="F239" s="4"/>
      <c r="G239" s="4"/>
      <c r="H239" s="4"/>
    </row>
    <row r="240" ht="15.75" customHeight="1">
      <c r="D240" s="4"/>
      <c r="E240" s="4"/>
      <c r="F240" s="4"/>
      <c r="G240" s="4"/>
      <c r="H240" s="4"/>
    </row>
    <row r="241" ht="15.75" customHeight="1">
      <c r="D241" s="4"/>
      <c r="E241" s="4"/>
      <c r="F241" s="4"/>
      <c r="G241" s="4"/>
      <c r="H241" s="4"/>
    </row>
    <row r="242" ht="15.75" customHeight="1">
      <c r="D242" s="4"/>
      <c r="E242" s="4"/>
      <c r="F242" s="4"/>
      <c r="G242" s="4"/>
      <c r="H242" s="4"/>
    </row>
    <row r="243" ht="15.75" customHeight="1">
      <c r="D243" s="4"/>
      <c r="E243" s="4"/>
      <c r="F243" s="4"/>
      <c r="G243" s="4"/>
      <c r="H243" s="4"/>
    </row>
    <row r="244" ht="15.75" customHeight="1">
      <c r="D244" s="4"/>
      <c r="E244" s="4"/>
      <c r="F244" s="4"/>
      <c r="G244" s="4"/>
      <c r="H244" s="4"/>
    </row>
    <row r="245" ht="15.75" customHeight="1">
      <c r="D245" s="4"/>
      <c r="E245" s="4"/>
      <c r="F245" s="4"/>
      <c r="G245" s="4"/>
      <c r="H245" s="4"/>
    </row>
    <row r="246" ht="15.75" customHeight="1">
      <c r="D246" s="4"/>
      <c r="E246" s="4"/>
      <c r="F246" s="4"/>
      <c r="G246" s="4"/>
      <c r="H246" s="4"/>
    </row>
    <row r="247" ht="15.75" customHeight="1">
      <c r="D247" s="4"/>
      <c r="E247" s="4"/>
      <c r="F247" s="4"/>
      <c r="G247" s="4"/>
      <c r="H247" s="4"/>
    </row>
    <row r="248" ht="15.75" customHeight="1">
      <c r="D248" s="4"/>
      <c r="E248" s="4"/>
      <c r="F248" s="4"/>
      <c r="G248" s="4"/>
      <c r="H248" s="4"/>
    </row>
    <row r="249" ht="15.75" customHeight="1">
      <c r="D249" s="4"/>
      <c r="E249" s="4"/>
      <c r="F249" s="4"/>
      <c r="G249" s="4"/>
      <c r="H249" s="4"/>
    </row>
    <row r="250" ht="15.75" customHeight="1">
      <c r="D250" s="4"/>
      <c r="E250" s="4"/>
      <c r="F250" s="4"/>
      <c r="G250" s="4"/>
      <c r="H250" s="4"/>
    </row>
    <row r="251" ht="15.75" customHeight="1">
      <c r="D251" s="4"/>
      <c r="E251" s="4"/>
      <c r="F251" s="4"/>
      <c r="G251" s="4"/>
      <c r="H251" s="4"/>
    </row>
    <row r="252" ht="15.75" customHeight="1">
      <c r="D252" s="4"/>
      <c r="E252" s="4"/>
      <c r="F252" s="4"/>
      <c r="G252" s="4"/>
      <c r="H252" s="4"/>
    </row>
    <row r="253" ht="15.75" customHeight="1">
      <c r="D253" s="4"/>
      <c r="E253" s="4"/>
      <c r="F253" s="4"/>
      <c r="G253" s="4"/>
      <c r="H253" s="4"/>
    </row>
    <row r="254" ht="15.75" customHeight="1">
      <c r="D254" s="4"/>
      <c r="E254" s="4"/>
      <c r="F254" s="4"/>
      <c r="G254" s="4"/>
      <c r="H254" s="4"/>
    </row>
    <row r="255" ht="15.75" customHeight="1">
      <c r="D255" s="4"/>
      <c r="E255" s="4"/>
      <c r="F255" s="4"/>
      <c r="G255" s="4"/>
      <c r="H255" s="4"/>
    </row>
    <row r="256" ht="15.75" customHeight="1">
      <c r="D256" s="4"/>
      <c r="E256" s="4"/>
      <c r="F256" s="4"/>
      <c r="G256" s="4"/>
      <c r="H256" s="4"/>
    </row>
    <row r="257" ht="15.75" customHeight="1">
      <c r="D257" s="4"/>
      <c r="E257" s="4"/>
      <c r="F257" s="4"/>
      <c r="G257" s="4"/>
      <c r="H257" s="4"/>
    </row>
    <row r="258" ht="15.75" customHeight="1">
      <c r="D258" s="4"/>
      <c r="E258" s="4"/>
      <c r="F258" s="4"/>
      <c r="G258" s="4"/>
      <c r="H258" s="4"/>
    </row>
    <row r="259" ht="15.75" customHeight="1">
      <c r="D259" s="4"/>
      <c r="E259" s="4"/>
      <c r="F259" s="4"/>
      <c r="G259" s="4"/>
      <c r="H259" s="4"/>
    </row>
    <row r="260" ht="15.75" customHeight="1">
      <c r="D260" s="4"/>
      <c r="E260" s="4"/>
      <c r="F260" s="4"/>
      <c r="G260" s="4"/>
      <c r="H260" s="4"/>
    </row>
    <row r="261" ht="15.75" customHeight="1">
      <c r="D261" s="4"/>
      <c r="E261" s="4"/>
      <c r="F261" s="4"/>
      <c r="G261" s="4"/>
      <c r="H261" s="4"/>
    </row>
    <row r="262" ht="15.75" customHeight="1">
      <c r="D262" s="4"/>
      <c r="E262" s="4"/>
      <c r="F262" s="4"/>
      <c r="G262" s="4"/>
      <c r="H262" s="4"/>
    </row>
    <row r="263" ht="15.75" customHeight="1">
      <c r="D263" s="4"/>
      <c r="E263" s="4"/>
      <c r="F263" s="4"/>
      <c r="G263" s="4"/>
      <c r="H263" s="4"/>
    </row>
    <row r="264" ht="15.75" customHeight="1">
      <c r="D264" s="4"/>
      <c r="E264" s="4"/>
      <c r="F264" s="4"/>
      <c r="G264" s="4"/>
      <c r="H264" s="4"/>
    </row>
    <row r="265" ht="15.75" customHeight="1">
      <c r="D265" s="4"/>
      <c r="E265" s="4"/>
      <c r="F265" s="4"/>
      <c r="G265" s="4"/>
      <c r="H265" s="4"/>
    </row>
    <row r="266" ht="15.75" customHeight="1">
      <c r="D266" s="4"/>
      <c r="E266" s="4"/>
      <c r="F266" s="4"/>
      <c r="G266" s="4"/>
      <c r="H266" s="4"/>
    </row>
    <row r="267" ht="15.75" customHeight="1">
      <c r="D267" s="4"/>
      <c r="E267" s="4"/>
      <c r="F267" s="4"/>
      <c r="G267" s="4"/>
      <c r="H267" s="4"/>
    </row>
    <row r="268" ht="15.75" customHeight="1">
      <c r="D268" s="4"/>
      <c r="E268" s="4"/>
      <c r="F268" s="4"/>
      <c r="G268" s="4"/>
      <c r="H268" s="4"/>
    </row>
    <row r="269" ht="15.75" customHeight="1">
      <c r="D269" s="4"/>
      <c r="E269" s="4"/>
      <c r="F269" s="4"/>
      <c r="G269" s="4"/>
      <c r="H269" s="4"/>
    </row>
    <row r="270" ht="15.75" customHeight="1">
      <c r="D270" s="4"/>
      <c r="E270" s="4"/>
      <c r="F270" s="4"/>
      <c r="G270" s="4"/>
      <c r="H270" s="4"/>
    </row>
    <row r="271" ht="15.75" customHeight="1">
      <c r="D271" s="4"/>
      <c r="E271" s="4"/>
      <c r="F271" s="4"/>
      <c r="G271" s="4"/>
      <c r="H271" s="4"/>
    </row>
    <row r="272" ht="15.75" customHeight="1">
      <c r="D272" s="4"/>
      <c r="E272" s="4"/>
      <c r="F272" s="4"/>
      <c r="G272" s="4"/>
      <c r="H272" s="4"/>
    </row>
    <row r="273" ht="15.75" customHeight="1">
      <c r="D273" s="4"/>
      <c r="E273" s="4"/>
      <c r="F273" s="4"/>
      <c r="G273" s="4"/>
      <c r="H273" s="4"/>
    </row>
    <row r="274" ht="15.75" customHeight="1">
      <c r="D274" s="4"/>
      <c r="E274" s="4"/>
      <c r="F274" s="4"/>
      <c r="G274" s="4"/>
      <c r="H274" s="4"/>
    </row>
    <row r="275" ht="15.75" customHeight="1">
      <c r="D275" s="4"/>
      <c r="E275" s="4"/>
      <c r="F275" s="4"/>
      <c r="G275" s="4"/>
      <c r="H275" s="4"/>
    </row>
    <row r="276" ht="15.75" customHeight="1">
      <c r="D276" s="4"/>
      <c r="E276" s="4"/>
      <c r="F276" s="4"/>
      <c r="G276" s="4"/>
      <c r="H276" s="4"/>
    </row>
    <row r="277" ht="15.75" customHeight="1">
      <c r="D277" s="4"/>
      <c r="E277" s="4"/>
      <c r="F277" s="4"/>
      <c r="G277" s="4"/>
      <c r="H277" s="4"/>
    </row>
    <row r="278" ht="15.75" customHeight="1">
      <c r="D278" s="4"/>
      <c r="E278" s="4"/>
      <c r="F278" s="4"/>
      <c r="G278" s="4"/>
      <c r="H278" s="4"/>
    </row>
    <row r="279" ht="15.75" customHeight="1">
      <c r="D279" s="4"/>
      <c r="E279" s="4"/>
      <c r="F279" s="4"/>
      <c r="G279" s="4"/>
      <c r="H279" s="4"/>
    </row>
    <row r="280" ht="15.75" customHeight="1">
      <c r="D280" s="4"/>
      <c r="E280" s="4"/>
      <c r="F280" s="4"/>
      <c r="G280" s="4"/>
      <c r="H280" s="4"/>
    </row>
    <row r="281" ht="15.75" customHeight="1">
      <c r="D281" s="4"/>
      <c r="E281" s="4"/>
      <c r="F281" s="4"/>
      <c r="G281" s="4"/>
      <c r="H281" s="4"/>
    </row>
    <row r="282" ht="15.75" customHeight="1">
      <c r="D282" s="4"/>
      <c r="E282" s="4"/>
      <c r="F282" s="4"/>
      <c r="G282" s="4"/>
      <c r="H282" s="4"/>
    </row>
    <row r="283" ht="15.75" customHeight="1">
      <c r="D283" s="4"/>
      <c r="E283" s="4"/>
      <c r="F283" s="4"/>
      <c r="G283" s="4"/>
      <c r="H283" s="4"/>
    </row>
    <row r="284" ht="15.75" customHeight="1">
      <c r="D284" s="4"/>
      <c r="E284" s="4"/>
      <c r="F284" s="4"/>
      <c r="G284" s="4"/>
      <c r="H284" s="4"/>
    </row>
    <row r="285" ht="15.75" customHeight="1">
      <c r="D285" s="4"/>
      <c r="E285" s="4"/>
      <c r="F285" s="4"/>
      <c r="G285" s="4"/>
      <c r="H285" s="4"/>
    </row>
    <row r="286" ht="15.75" customHeight="1">
      <c r="D286" s="4"/>
      <c r="E286" s="4"/>
      <c r="F286" s="4"/>
      <c r="G286" s="4"/>
      <c r="H286" s="4"/>
    </row>
    <row r="287" ht="15.75" customHeight="1">
      <c r="D287" s="4"/>
      <c r="E287" s="4"/>
      <c r="F287" s="4"/>
      <c r="G287" s="4"/>
      <c r="H287" s="4"/>
    </row>
    <row r="288" ht="15.75" customHeight="1">
      <c r="D288" s="4"/>
      <c r="E288" s="4"/>
      <c r="F288" s="4"/>
      <c r="G288" s="4"/>
      <c r="H288" s="4"/>
    </row>
    <row r="289" ht="15.75" customHeight="1">
      <c r="D289" s="4"/>
      <c r="E289" s="4"/>
      <c r="F289" s="4"/>
      <c r="G289" s="4"/>
      <c r="H289" s="4"/>
    </row>
    <row r="290" ht="15.75" customHeight="1">
      <c r="D290" s="4"/>
      <c r="E290" s="4"/>
      <c r="F290" s="4"/>
      <c r="G290" s="4"/>
      <c r="H290" s="4"/>
    </row>
    <row r="291" ht="15.75" customHeight="1">
      <c r="D291" s="4"/>
      <c r="E291" s="4"/>
      <c r="F291" s="4"/>
      <c r="G291" s="4"/>
      <c r="H291" s="4"/>
    </row>
    <row r="292" ht="15.75" customHeight="1">
      <c r="D292" s="4"/>
      <c r="E292" s="4"/>
      <c r="F292" s="4"/>
      <c r="G292" s="4"/>
      <c r="H292" s="4"/>
    </row>
    <row r="293" ht="15.75" customHeight="1">
      <c r="D293" s="4"/>
      <c r="E293" s="4"/>
      <c r="F293" s="4"/>
      <c r="G293" s="4"/>
      <c r="H293" s="4"/>
    </row>
    <row r="294" ht="15.75" customHeight="1">
      <c r="D294" s="4"/>
      <c r="E294" s="4"/>
      <c r="F294" s="4"/>
      <c r="G294" s="4"/>
      <c r="H294" s="4"/>
    </row>
    <row r="295" ht="15.75" customHeight="1">
      <c r="D295" s="4"/>
      <c r="E295" s="4"/>
      <c r="F295" s="4"/>
      <c r="G295" s="4"/>
      <c r="H295" s="4"/>
    </row>
    <row r="296" ht="15.75" customHeight="1">
      <c r="D296" s="4"/>
      <c r="E296" s="4"/>
      <c r="F296" s="4"/>
      <c r="G296" s="4"/>
      <c r="H296" s="4"/>
    </row>
    <row r="297" ht="15.75" customHeight="1">
      <c r="D297" s="4"/>
      <c r="E297" s="4"/>
      <c r="F297" s="4"/>
      <c r="G297" s="4"/>
      <c r="H297" s="4"/>
    </row>
    <row r="298" ht="15.75" customHeight="1">
      <c r="D298" s="4"/>
      <c r="E298" s="4"/>
      <c r="F298" s="4"/>
      <c r="G298" s="4"/>
      <c r="H298" s="4"/>
    </row>
    <row r="299" ht="15.75" customHeight="1">
      <c r="D299" s="4"/>
      <c r="E299" s="4"/>
      <c r="F299" s="4"/>
      <c r="G299" s="4"/>
      <c r="H299" s="4"/>
    </row>
    <row r="300" ht="15.75" customHeight="1">
      <c r="D300" s="4"/>
      <c r="E300" s="4"/>
      <c r="F300" s="4"/>
      <c r="G300" s="4"/>
      <c r="H300" s="4"/>
    </row>
    <row r="301" ht="15.75" customHeight="1">
      <c r="D301" s="4"/>
      <c r="E301" s="4"/>
      <c r="F301" s="4"/>
      <c r="G301" s="4"/>
      <c r="H301" s="4"/>
    </row>
    <row r="302" ht="15.75" customHeight="1">
      <c r="D302" s="4"/>
      <c r="E302" s="4"/>
      <c r="F302" s="4"/>
      <c r="G302" s="4"/>
      <c r="H302" s="4"/>
    </row>
    <row r="303" ht="15.75" customHeight="1">
      <c r="D303" s="4"/>
      <c r="E303" s="4"/>
      <c r="F303" s="4"/>
      <c r="G303" s="4"/>
      <c r="H303" s="4"/>
    </row>
    <row r="304" ht="15.75" customHeight="1">
      <c r="D304" s="4"/>
      <c r="E304" s="4"/>
      <c r="F304" s="4"/>
      <c r="G304" s="4"/>
      <c r="H304" s="4"/>
    </row>
    <row r="305" ht="15.75" customHeight="1">
      <c r="D305" s="4"/>
      <c r="E305" s="4"/>
      <c r="F305" s="4"/>
      <c r="G305" s="4"/>
      <c r="H305" s="4"/>
    </row>
    <row r="306" ht="15.75" customHeight="1">
      <c r="D306" s="4"/>
      <c r="E306" s="4"/>
      <c r="F306" s="4"/>
      <c r="G306" s="4"/>
      <c r="H306" s="4"/>
    </row>
    <row r="307" ht="15.75" customHeight="1">
      <c r="D307" s="4"/>
      <c r="E307" s="4"/>
      <c r="F307" s="4"/>
      <c r="G307" s="4"/>
      <c r="H307" s="4"/>
    </row>
    <row r="308" ht="15.75" customHeight="1">
      <c r="D308" s="4"/>
      <c r="E308" s="4"/>
      <c r="F308" s="4"/>
      <c r="G308" s="4"/>
      <c r="H308" s="4"/>
    </row>
    <row r="309" ht="15.75" customHeight="1">
      <c r="D309" s="4"/>
      <c r="E309" s="4"/>
      <c r="F309" s="4"/>
      <c r="G309" s="4"/>
      <c r="H309" s="4"/>
    </row>
    <row r="310" ht="15.75" customHeight="1">
      <c r="D310" s="4"/>
      <c r="E310" s="4"/>
      <c r="F310" s="4"/>
      <c r="G310" s="4"/>
      <c r="H310" s="4"/>
    </row>
    <row r="311" ht="15.75" customHeight="1">
      <c r="D311" s="4"/>
      <c r="E311" s="4"/>
      <c r="F311" s="4"/>
      <c r="G311" s="4"/>
      <c r="H311" s="4"/>
    </row>
    <row r="312" ht="15.75" customHeight="1">
      <c r="D312" s="4"/>
      <c r="E312" s="4"/>
      <c r="F312" s="4"/>
      <c r="G312" s="4"/>
      <c r="H312" s="4"/>
    </row>
    <row r="313" ht="15.75" customHeight="1">
      <c r="D313" s="4"/>
      <c r="E313" s="4"/>
      <c r="F313" s="4"/>
      <c r="G313" s="4"/>
      <c r="H313" s="4"/>
    </row>
    <row r="314" ht="15.75" customHeight="1">
      <c r="D314" s="4"/>
      <c r="E314" s="4"/>
      <c r="F314" s="4"/>
      <c r="G314" s="4"/>
      <c r="H314" s="4"/>
    </row>
    <row r="315" ht="15.75" customHeight="1">
      <c r="D315" s="4"/>
      <c r="E315" s="4"/>
      <c r="F315" s="4"/>
      <c r="G315" s="4"/>
      <c r="H315" s="4"/>
    </row>
    <row r="316" ht="15.75" customHeight="1">
      <c r="D316" s="4"/>
      <c r="E316" s="4"/>
      <c r="F316" s="4"/>
      <c r="G316" s="4"/>
      <c r="H316" s="4"/>
    </row>
    <row r="317" ht="15.75" customHeight="1">
      <c r="D317" s="4"/>
      <c r="E317" s="4"/>
      <c r="F317" s="4"/>
      <c r="G317" s="4"/>
      <c r="H317" s="4"/>
    </row>
    <row r="318" ht="15.75" customHeight="1">
      <c r="D318" s="4"/>
      <c r="E318" s="4"/>
      <c r="F318" s="4"/>
      <c r="G318" s="4"/>
      <c r="H318" s="4"/>
    </row>
    <row r="319" ht="15.75" customHeight="1">
      <c r="D319" s="4"/>
      <c r="E319" s="4"/>
      <c r="F319" s="4"/>
      <c r="G319" s="4"/>
      <c r="H319" s="4"/>
    </row>
    <row r="320" ht="15.75" customHeight="1">
      <c r="D320" s="4"/>
      <c r="E320" s="4"/>
      <c r="F320" s="4"/>
      <c r="G320" s="4"/>
      <c r="H320" s="4"/>
    </row>
    <row r="321" ht="15.75" customHeight="1">
      <c r="D321" s="4"/>
      <c r="E321" s="4"/>
      <c r="F321" s="4"/>
      <c r="G321" s="4"/>
      <c r="H321" s="4"/>
    </row>
    <row r="322" ht="15.75" customHeight="1">
      <c r="D322" s="4"/>
      <c r="E322" s="4"/>
      <c r="F322" s="4"/>
      <c r="G322" s="4"/>
      <c r="H322" s="4"/>
    </row>
    <row r="323" ht="15.75" customHeight="1">
      <c r="D323" s="4"/>
      <c r="E323" s="4"/>
      <c r="F323" s="4"/>
      <c r="G323" s="4"/>
      <c r="H323" s="4"/>
    </row>
    <row r="324" ht="15.75" customHeight="1">
      <c r="D324" s="4"/>
      <c r="E324" s="4"/>
      <c r="F324" s="4"/>
      <c r="G324" s="4"/>
      <c r="H324" s="4"/>
    </row>
    <row r="325" ht="15.75" customHeight="1">
      <c r="D325" s="4"/>
      <c r="E325" s="4"/>
      <c r="F325" s="4"/>
      <c r="G325" s="4"/>
      <c r="H325" s="4"/>
    </row>
    <row r="326" ht="15.75" customHeight="1">
      <c r="D326" s="4"/>
      <c r="E326" s="4"/>
      <c r="F326" s="4"/>
      <c r="G326" s="4"/>
      <c r="H326" s="4"/>
    </row>
    <row r="327" ht="15.75" customHeight="1">
      <c r="D327" s="4"/>
      <c r="E327" s="4"/>
      <c r="F327" s="4"/>
      <c r="G327" s="4"/>
      <c r="H327" s="4"/>
    </row>
    <row r="328" ht="15.75" customHeight="1">
      <c r="D328" s="4"/>
      <c r="E328" s="4"/>
      <c r="F328" s="4"/>
      <c r="G328" s="4"/>
      <c r="H328" s="4"/>
    </row>
    <row r="329" ht="15.75" customHeight="1">
      <c r="D329" s="4"/>
      <c r="E329" s="4"/>
      <c r="F329" s="4"/>
      <c r="G329" s="4"/>
      <c r="H329" s="4"/>
    </row>
    <row r="330" ht="15.75" customHeight="1">
      <c r="D330" s="4"/>
      <c r="E330" s="4"/>
      <c r="F330" s="4"/>
      <c r="G330" s="4"/>
      <c r="H330" s="4"/>
    </row>
    <row r="331" ht="15.75" customHeight="1">
      <c r="D331" s="4"/>
      <c r="E331" s="4"/>
      <c r="F331" s="4"/>
      <c r="G331" s="4"/>
      <c r="H331" s="4"/>
    </row>
    <row r="332" ht="15.75" customHeight="1">
      <c r="D332" s="4"/>
      <c r="E332" s="4"/>
      <c r="F332" s="4"/>
      <c r="G332" s="4"/>
      <c r="H332" s="4"/>
    </row>
    <row r="333" ht="15.75" customHeight="1">
      <c r="D333" s="4"/>
      <c r="E333" s="4"/>
      <c r="F333" s="4"/>
      <c r="G333" s="4"/>
      <c r="H333" s="4"/>
    </row>
    <row r="334" ht="15.75" customHeight="1">
      <c r="D334" s="4"/>
      <c r="E334" s="4"/>
      <c r="F334" s="4"/>
      <c r="G334" s="4"/>
      <c r="H334" s="4"/>
    </row>
    <row r="335" ht="15.75" customHeight="1">
      <c r="D335" s="4"/>
      <c r="E335" s="4"/>
      <c r="F335" s="4"/>
      <c r="G335" s="4"/>
      <c r="H335" s="4"/>
    </row>
    <row r="336" ht="15.75" customHeight="1">
      <c r="D336" s="4"/>
      <c r="E336" s="4"/>
      <c r="F336" s="4"/>
      <c r="G336" s="4"/>
      <c r="H336" s="4"/>
    </row>
    <row r="337" ht="15.75" customHeight="1">
      <c r="D337" s="4"/>
      <c r="E337" s="4"/>
      <c r="F337" s="4"/>
      <c r="G337" s="4"/>
      <c r="H337" s="4"/>
    </row>
    <row r="338" ht="15.75" customHeight="1">
      <c r="D338" s="4"/>
      <c r="E338" s="4"/>
      <c r="F338" s="4"/>
      <c r="G338" s="4"/>
      <c r="H338" s="4"/>
    </row>
    <row r="339" ht="15.75" customHeight="1">
      <c r="D339" s="4"/>
      <c r="E339" s="4"/>
      <c r="F339" s="4"/>
      <c r="G339" s="4"/>
      <c r="H339" s="4"/>
    </row>
    <row r="340" ht="15.75" customHeight="1">
      <c r="D340" s="4"/>
      <c r="E340" s="4"/>
      <c r="F340" s="4"/>
      <c r="G340" s="4"/>
      <c r="H340" s="4"/>
    </row>
    <row r="341" ht="15.75" customHeight="1">
      <c r="D341" s="4"/>
      <c r="E341" s="4"/>
      <c r="F341" s="4"/>
      <c r="G341" s="4"/>
      <c r="H341" s="4"/>
    </row>
    <row r="342" ht="15.75" customHeight="1">
      <c r="D342" s="4"/>
      <c r="E342" s="4"/>
      <c r="F342" s="4"/>
      <c r="G342" s="4"/>
      <c r="H342" s="4"/>
    </row>
    <row r="343" ht="15.75" customHeight="1">
      <c r="D343" s="4"/>
      <c r="E343" s="4"/>
      <c r="F343" s="4"/>
      <c r="G343" s="4"/>
      <c r="H343" s="4"/>
    </row>
    <row r="344" ht="15.75" customHeight="1">
      <c r="D344" s="4"/>
      <c r="E344" s="4"/>
      <c r="F344" s="4"/>
      <c r="G344" s="4"/>
      <c r="H344" s="4"/>
    </row>
    <row r="345" ht="15.75" customHeight="1">
      <c r="D345" s="4"/>
      <c r="E345" s="4"/>
      <c r="F345" s="4"/>
      <c r="G345" s="4"/>
      <c r="H345" s="4"/>
    </row>
    <row r="346" ht="15.75" customHeight="1">
      <c r="D346" s="4"/>
      <c r="E346" s="4"/>
      <c r="F346" s="4"/>
      <c r="G346" s="4"/>
      <c r="H346" s="4"/>
    </row>
    <row r="347" ht="15.75" customHeight="1">
      <c r="D347" s="4"/>
      <c r="E347" s="4"/>
      <c r="F347" s="4"/>
      <c r="G347" s="4"/>
      <c r="H347" s="4"/>
    </row>
    <row r="348" ht="15.75" customHeight="1">
      <c r="D348" s="4"/>
      <c r="E348" s="4"/>
      <c r="F348" s="4"/>
      <c r="G348" s="4"/>
      <c r="H348" s="4"/>
    </row>
    <row r="349" ht="15.75" customHeight="1">
      <c r="D349" s="4"/>
      <c r="E349" s="4"/>
      <c r="F349" s="4"/>
      <c r="G349" s="4"/>
      <c r="H349" s="4"/>
    </row>
    <row r="350" ht="15.75" customHeight="1">
      <c r="D350" s="4"/>
      <c r="E350" s="4"/>
      <c r="F350" s="4"/>
      <c r="G350" s="4"/>
      <c r="H350" s="4"/>
    </row>
    <row r="351" ht="15.75" customHeight="1">
      <c r="D351" s="4"/>
      <c r="E351" s="4"/>
      <c r="F351" s="4"/>
      <c r="G351" s="4"/>
      <c r="H351" s="4"/>
    </row>
    <row r="352" ht="15.75" customHeight="1">
      <c r="D352" s="4"/>
      <c r="E352" s="4"/>
      <c r="F352" s="4"/>
      <c r="G352" s="4"/>
      <c r="H352" s="4"/>
    </row>
    <row r="353" ht="15.75" customHeight="1">
      <c r="D353" s="4"/>
      <c r="E353" s="4"/>
      <c r="F353" s="4"/>
      <c r="G353" s="4"/>
      <c r="H353" s="4"/>
    </row>
    <row r="354" ht="15.75" customHeight="1">
      <c r="D354" s="4"/>
      <c r="E354" s="4"/>
      <c r="F354" s="4"/>
      <c r="G354" s="4"/>
      <c r="H354" s="4"/>
    </row>
    <row r="355" ht="15.75" customHeight="1">
      <c r="D355" s="4"/>
      <c r="E355" s="4"/>
      <c r="F355" s="4"/>
      <c r="G355" s="4"/>
      <c r="H355" s="4"/>
    </row>
    <row r="356" ht="15.75" customHeight="1">
      <c r="D356" s="4"/>
      <c r="E356" s="4"/>
      <c r="F356" s="4"/>
      <c r="G356" s="4"/>
      <c r="H356" s="4"/>
    </row>
    <row r="357" ht="15.75" customHeight="1">
      <c r="D357" s="4"/>
      <c r="E357" s="4"/>
      <c r="F357" s="4"/>
      <c r="G357" s="4"/>
      <c r="H357" s="4"/>
    </row>
    <row r="358" ht="15.75" customHeight="1">
      <c r="D358" s="4"/>
      <c r="E358" s="4"/>
      <c r="F358" s="4"/>
      <c r="G358" s="4"/>
      <c r="H358" s="4"/>
    </row>
    <row r="359" ht="15.75" customHeight="1">
      <c r="D359" s="4"/>
      <c r="E359" s="4"/>
      <c r="F359" s="4"/>
      <c r="G359" s="4"/>
      <c r="H359" s="4"/>
    </row>
    <row r="360" ht="15.75" customHeight="1">
      <c r="D360" s="4"/>
      <c r="E360" s="4"/>
      <c r="F360" s="4"/>
      <c r="G360" s="4"/>
      <c r="H360" s="4"/>
    </row>
    <row r="361" ht="15.75" customHeight="1">
      <c r="D361" s="4"/>
      <c r="E361" s="4"/>
      <c r="F361" s="4"/>
      <c r="G361" s="4"/>
      <c r="H361" s="4"/>
    </row>
    <row r="362" ht="15.75" customHeight="1">
      <c r="D362" s="4"/>
      <c r="E362" s="4"/>
      <c r="F362" s="4"/>
      <c r="G362" s="4"/>
      <c r="H362" s="4"/>
    </row>
    <row r="363" ht="15.75" customHeight="1">
      <c r="D363" s="4"/>
      <c r="E363" s="4"/>
      <c r="F363" s="4"/>
      <c r="G363" s="4"/>
      <c r="H363" s="4"/>
    </row>
    <row r="364" ht="15.75" customHeight="1">
      <c r="D364" s="4"/>
      <c r="E364" s="4"/>
      <c r="F364" s="4"/>
      <c r="G364" s="4"/>
      <c r="H364" s="4"/>
    </row>
    <row r="365" ht="15.75" customHeight="1">
      <c r="D365" s="4"/>
      <c r="E365" s="4"/>
      <c r="F365" s="4"/>
      <c r="G365" s="4"/>
      <c r="H365" s="4"/>
    </row>
    <row r="366" ht="15.75" customHeight="1">
      <c r="D366" s="4"/>
      <c r="E366" s="4"/>
      <c r="F366" s="4"/>
      <c r="G366" s="4"/>
      <c r="H366" s="4"/>
    </row>
    <row r="367" ht="15.75" customHeight="1">
      <c r="D367" s="4"/>
      <c r="E367" s="4"/>
      <c r="F367" s="4"/>
      <c r="G367" s="4"/>
      <c r="H367" s="4"/>
    </row>
    <row r="368" ht="15.75" customHeight="1">
      <c r="D368" s="4"/>
      <c r="E368" s="4"/>
      <c r="F368" s="4"/>
      <c r="G368" s="4"/>
      <c r="H368" s="4"/>
    </row>
    <row r="369" ht="15.75" customHeight="1">
      <c r="D369" s="4"/>
      <c r="E369" s="4"/>
      <c r="F369" s="4"/>
      <c r="G369" s="4"/>
      <c r="H369" s="4"/>
    </row>
    <row r="370" ht="15.75" customHeight="1">
      <c r="D370" s="4"/>
      <c r="E370" s="4"/>
      <c r="F370" s="4"/>
      <c r="G370" s="4"/>
      <c r="H370" s="4"/>
    </row>
    <row r="371" ht="15.75" customHeight="1">
      <c r="D371" s="4"/>
      <c r="E371" s="4"/>
      <c r="F371" s="4"/>
      <c r="G371" s="4"/>
      <c r="H371" s="4"/>
    </row>
    <row r="372" ht="15.75" customHeight="1">
      <c r="D372" s="4"/>
      <c r="E372" s="4"/>
      <c r="F372" s="4"/>
      <c r="G372" s="4"/>
      <c r="H372" s="4"/>
    </row>
    <row r="373" ht="15.75" customHeight="1">
      <c r="D373" s="4"/>
      <c r="E373" s="4"/>
      <c r="F373" s="4"/>
      <c r="G373" s="4"/>
      <c r="H373" s="4"/>
    </row>
    <row r="374" ht="15.75" customHeight="1">
      <c r="D374" s="4"/>
      <c r="E374" s="4"/>
      <c r="F374" s="4"/>
      <c r="G374" s="4"/>
      <c r="H374" s="4"/>
    </row>
    <row r="375" ht="15.75" customHeight="1">
      <c r="D375" s="4"/>
      <c r="E375" s="4"/>
      <c r="F375" s="4"/>
      <c r="G375" s="4"/>
      <c r="H375" s="4"/>
    </row>
    <row r="376" ht="15.75" customHeight="1">
      <c r="D376" s="4"/>
      <c r="E376" s="4"/>
      <c r="F376" s="4"/>
      <c r="G376" s="4"/>
      <c r="H376" s="4"/>
    </row>
    <row r="377" ht="15.75" customHeight="1">
      <c r="D377" s="4"/>
      <c r="E377" s="4"/>
      <c r="F377" s="4"/>
      <c r="G377" s="4"/>
      <c r="H377" s="4"/>
    </row>
    <row r="378" ht="15.75" customHeight="1">
      <c r="D378" s="4"/>
      <c r="E378" s="4"/>
      <c r="F378" s="4"/>
      <c r="G378" s="4"/>
      <c r="H378" s="4"/>
    </row>
    <row r="379" ht="15.75" customHeight="1">
      <c r="D379" s="4"/>
      <c r="E379" s="4"/>
      <c r="F379" s="4"/>
      <c r="G379" s="4"/>
      <c r="H379" s="4"/>
    </row>
    <row r="380" ht="15.75" customHeight="1">
      <c r="D380" s="4"/>
      <c r="E380" s="4"/>
      <c r="F380" s="4"/>
      <c r="G380" s="4"/>
      <c r="H380" s="4"/>
    </row>
    <row r="381" ht="15.75" customHeight="1">
      <c r="D381" s="4"/>
      <c r="E381" s="4"/>
      <c r="F381" s="4"/>
      <c r="G381" s="4"/>
      <c r="H381" s="4"/>
    </row>
    <row r="382" ht="15.75" customHeight="1">
      <c r="D382" s="4"/>
      <c r="E382" s="4"/>
      <c r="F382" s="4"/>
      <c r="G382" s="4"/>
      <c r="H382" s="4"/>
    </row>
    <row r="383" ht="15.75" customHeight="1">
      <c r="D383" s="4"/>
      <c r="E383" s="4"/>
      <c r="F383" s="4"/>
      <c r="G383" s="4"/>
      <c r="H383" s="4"/>
    </row>
    <row r="384" ht="15.75" customHeight="1">
      <c r="D384" s="4"/>
      <c r="E384" s="4"/>
      <c r="F384" s="4"/>
      <c r="G384" s="4"/>
      <c r="H384" s="4"/>
    </row>
    <row r="385" ht="15.75" customHeight="1">
      <c r="D385" s="4"/>
      <c r="E385" s="4"/>
      <c r="F385" s="4"/>
      <c r="G385" s="4"/>
      <c r="H385" s="4"/>
    </row>
    <row r="386" ht="15.75" customHeight="1">
      <c r="D386" s="4"/>
      <c r="E386" s="4"/>
      <c r="F386" s="4"/>
      <c r="G386" s="4"/>
      <c r="H386" s="4"/>
    </row>
    <row r="387" ht="15.75" customHeight="1">
      <c r="D387" s="4"/>
      <c r="E387" s="4"/>
      <c r="F387" s="4"/>
      <c r="G387" s="4"/>
      <c r="H387" s="4"/>
    </row>
    <row r="388" ht="15.75" customHeight="1">
      <c r="D388" s="4"/>
      <c r="E388" s="4"/>
      <c r="F388" s="4"/>
      <c r="G388" s="4"/>
      <c r="H388" s="4"/>
    </row>
    <row r="389" ht="15.75" customHeight="1">
      <c r="D389" s="4"/>
      <c r="E389" s="4"/>
      <c r="F389" s="4"/>
      <c r="G389" s="4"/>
      <c r="H389" s="4"/>
    </row>
    <row r="390" ht="15.75" customHeight="1">
      <c r="D390" s="4"/>
      <c r="E390" s="4"/>
      <c r="F390" s="4"/>
      <c r="G390" s="4"/>
      <c r="H390" s="4"/>
    </row>
    <row r="391" ht="15.75" customHeight="1">
      <c r="D391" s="4"/>
      <c r="E391" s="4"/>
      <c r="F391" s="4"/>
      <c r="G391" s="4"/>
      <c r="H391" s="4"/>
    </row>
    <row r="392" ht="15.75" customHeight="1">
      <c r="D392" s="4"/>
      <c r="E392" s="4"/>
      <c r="F392" s="4"/>
      <c r="G392" s="4"/>
      <c r="H392" s="4"/>
    </row>
    <row r="393" ht="15.75" customHeight="1">
      <c r="D393" s="4"/>
      <c r="E393" s="4"/>
      <c r="F393" s="4"/>
      <c r="G393" s="4"/>
      <c r="H393" s="4"/>
    </row>
    <row r="394" ht="15.75" customHeight="1">
      <c r="D394" s="4"/>
      <c r="E394" s="4"/>
      <c r="F394" s="4"/>
      <c r="G394" s="4"/>
      <c r="H394" s="4"/>
    </row>
    <row r="395" ht="15.75" customHeight="1">
      <c r="D395" s="4"/>
      <c r="E395" s="4"/>
      <c r="F395" s="4"/>
      <c r="G395" s="4"/>
      <c r="H395" s="4"/>
    </row>
    <row r="396" ht="15.75" customHeight="1">
      <c r="D396" s="4"/>
      <c r="E396" s="4"/>
      <c r="F396" s="4"/>
      <c r="G396" s="4"/>
      <c r="H396" s="4"/>
    </row>
    <row r="397" ht="15.75" customHeight="1">
      <c r="D397" s="4"/>
      <c r="E397" s="4"/>
      <c r="F397" s="4"/>
      <c r="G397" s="4"/>
      <c r="H397" s="4"/>
    </row>
    <row r="398" ht="15.75" customHeight="1">
      <c r="D398" s="4"/>
      <c r="E398" s="4"/>
      <c r="F398" s="4"/>
      <c r="G398" s="4"/>
      <c r="H398" s="4"/>
    </row>
    <row r="399" ht="15.75" customHeight="1">
      <c r="D399" s="4"/>
      <c r="E399" s="4"/>
      <c r="F399" s="4"/>
      <c r="G399" s="4"/>
      <c r="H399" s="4"/>
    </row>
    <row r="400" ht="15.75" customHeight="1">
      <c r="D400" s="4"/>
      <c r="E400" s="4"/>
      <c r="F400" s="4"/>
      <c r="G400" s="4"/>
      <c r="H400" s="4"/>
    </row>
    <row r="401" ht="15.75" customHeight="1">
      <c r="D401" s="4"/>
      <c r="E401" s="4"/>
      <c r="F401" s="4"/>
      <c r="G401" s="4"/>
      <c r="H401" s="4"/>
    </row>
    <row r="402" ht="15.75" customHeight="1">
      <c r="D402" s="4"/>
      <c r="E402" s="4"/>
      <c r="F402" s="4"/>
      <c r="G402" s="4"/>
      <c r="H402" s="4"/>
    </row>
    <row r="403" ht="15.75" customHeight="1">
      <c r="D403" s="4"/>
      <c r="E403" s="4"/>
      <c r="F403" s="4"/>
      <c r="G403" s="4"/>
      <c r="H403" s="4"/>
    </row>
    <row r="404" ht="15.75" customHeight="1">
      <c r="D404" s="4"/>
      <c r="E404" s="4"/>
      <c r="F404" s="4"/>
      <c r="G404" s="4"/>
      <c r="H404" s="4"/>
    </row>
    <row r="405" ht="15.75" customHeight="1">
      <c r="D405" s="4"/>
      <c r="E405" s="4"/>
      <c r="F405" s="4"/>
      <c r="G405" s="4"/>
      <c r="H405" s="4"/>
    </row>
    <row r="406" ht="15.75" customHeight="1">
      <c r="D406" s="4"/>
      <c r="E406" s="4"/>
      <c r="F406" s="4"/>
      <c r="G406" s="4"/>
      <c r="H406" s="4"/>
    </row>
    <row r="407" ht="15.75" customHeight="1">
      <c r="D407" s="4"/>
      <c r="E407" s="4"/>
      <c r="F407" s="4"/>
      <c r="G407" s="4"/>
      <c r="H407" s="4"/>
    </row>
    <row r="408" ht="15.75" customHeight="1">
      <c r="D408" s="4"/>
      <c r="E408" s="4"/>
      <c r="F408" s="4"/>
      <c r="G408" s="4"/>
      <c r="H408" s="4"/>
    </row>
    <row r="409" ht="15.75" customHeight="1">
      <c r="D409" s="4"/>
      <c r="E409" s="4"/>
      <c r="F409" s="4"/>
      <c r="G409" s="4"/>
      <c r="H409" s="4"/>
    </row>
    <row r="410" ht="15.75" customHeight="1">
      <c r="D410" s="4"/>
      <c r="E410" s="4"/>
      <c r="F410" s="4"/>
      <c r="G410" s="4"/>
      <c r="H410" s="4"/>
    </row>
    <row r="411" ht="15.75" customHeight="1">
      <c r="D411" s="4"/>
      <c r="E411" s="4"/>
      <c r="F411" s="4"/>
      <c r="G411" s="4"/>
      <c r="H411" s="4"/>
    </row>
    <row r="412" ht="15.75" customHeight="1">
      <c r="D412" s="4"/>
      <c r="E412" s="4"/>
      <c r="F412" s="4"/>
      <c r="G412" s="4"/>
      <c r="H412" s="4"/>
    </row>
    <row r="413" ht="15.75" customHeight="1">
      <c r="D413" s="4"/>
      <c r="E413" s="4"/>
      <c r="F413" s="4"/>
      <c r="G413" s="4"/>
      <c r="H413" s="4"/>
    </row>
    <row r="414" ht="15.75" customHeight="1">
      <c r="D414" s="4"/>
      <c r="E414" s="4"/>
      <c r="F414" s="4"/>
      <c r="G414" s="4"/>
      <c r="H414" s="4"/>
    </row>
    <row r="415" ht="15.75" customHeight="1">
      <c r="D415" s="4"/>
      <c r="E415" s="4"/>
      <c r="F415" s="4"/>
      <c r="G415" s="4"/>
      <c r="H415" s="4"/>
    </row>
    <row r="416" ht="15.75" customHeight="1">
      <c r="D416" s="4"/>
      <c r="E416" s="4"/>
      <c r="F416" s="4"/>
      <c r="G416" s="4"/>
      <c r="H416" s="4"/>
    </row>
    <row r="417" ht="15.75" customHeight="1">
      <c r="D417" s="4"/>
      <c r="E417" s="4"/>
      <c r="F417" s="4"/>
      <c r="G417" s="4"/>
      <c r="H417" s="4"/>
    </row>
    <row r="418" ht="15.75" customHeight="1">
      <c r="D418" s="4"/>
      <c r="E418" s="4"/>
      <c r="F418" s="4"/>
      <c r="G418" s="4"/>
      <c r="H418" s="4"/>
    </row>
    <row r="419" ht="15.75" customHeight="1">
      <c r="D419" s="4"/>
      <c r="E419" s="4"/>
      <c r="F419" s="4"/>
      <c r="G419" s="4"/>
      <c r="H419" s="4"/>
    </row>
    <row r="420" ht="15.75" customHeight="1">
      <c r="D420" s="4"/>
      <c r="E420" s="4"/>
      <c r="F420" s="4"/>
      <c r="G420" s="4"/>
      <c r="H420" s="4"/>
    </row>
    <row r="421" ht="15.75" customHeight="1">
      <c r="D421" s="4"/>
      <c r="E421" s="4"/>
      <c r="F421" s="4"/>
      <c r="G421" s="4"/>
      <c r="H421" s="4"/>
    </row>
    <row r="422" ht="15.75" customHeight="1">
      <c r="D422" s="4"/>
      <c r="E422" s="4"/>
      <c r="F422" s="4"/>
      <c r="G422" s="4"/>
      <c r="H422" s="4"/>
    </row>
    <row r="423" ht="15.75" customHeight="1">
      <c r="D423" s="4"/>
      <c r="E423" s="4"/>
      <c r="F423" s="4"/>
      <c r="G423" s="4"/>
      <c r="H423" s="4"/>
    </row>
    <row r="424" ht="15.75" customHeight="1">
      <c r="D424" s="4"/>
      <c r="E424" s="4"/>
      <c r="F424" s="4"/>
      <c r="G424" s="4"/>
      <c r="H424" s="4"/>
    </row>
    <row r="425" ht="15.75" customHeight="1">
      <c r="D425" s="4"/>
      <c r="E425" s="4"/>
      <c r="F425" s="4"/>
      <c r="G425" s="4"/>
      <c r="H425" s="4"/>
    </row>
    <row r="426" ht="15.75" customHeight="1">
      <c r="D426" s="4"/>
      <c r="E426" s="4"/>
      <c r="F426" s="4"/>
      <c r="G426" s="4"/>
      <c r="H426" s="4"/>
    </row>
    <row r="427" ht="15.75" customHeight="1">
      <c r="D427" s="4"/>
      <c r="E427" s="4"/>
      <c r="F427" s="4"/>
      <c r="G427" s="4"/>
      <c r="H427" s="4"/>
    </row>
    <row r="428" ht="15.75" customHeight="1">
      <c r="D428" s="4"/>
      <c r="E428" s="4"/>
      <c r="F428" s="4"/>
      <c r="G428" s="4"/>
      <c r="H428" s="4"/>
    </row>
    <row r="429" ht="15.75" customHeight="1">
      <c r="D429" s="4"/>
      <c r="E429" s="4"/>
      <c r="F429" s="4"/>
      <c r="G429" s="4"/>
      <c r="H429" s="4"/>
    </row>
    <row r="430" ht="15.75" customHeight="1">
      <c r="D430" s="4"/>
      <c r="E430" s="4"/>
      <c r="F430" s="4"/>
      <c r="G430" s="4"/>
      <c r="H430" s="4"/>
    </row>
    <row r="431" ht="15.75" customHeight="1">
      <c r="D431" s="4"/>
      <c r="E431" s="4"/>
      <c r="F431" s="4"/>
      <c r="G431" s="4"/>
      <c r="H431" s="4"/>
    </row>
    <row r="432" ht="15.75" customHeight="1">
      <c r="D432" s="4"/>
      <c r="E432" s="4"/>
      <c r="F432" s="4"/>
      <c r="G432" s="4"/>
      <c r="H432" s="4"/>
    </row>
    <row r="433" ht="15.75" customHeight="1">
      <c r="D433" s="4"/>
      <c r="E433" s="4"/>
      <c r="F433" s="4"/>
      <c r="G433" s="4"/>
      <c r="H433" s="4"/>
    </row>
    <row r="434" ht="15.75" customHeight="1">
      <c r="D434" s="4"/>
      <c r="E434" s="4"/>
      <c r="F434" s="4"/>
      <c r="G434" s="4"/>
      <c r="H434" s="4"/>
    </row>
    <row r="435" ht="15.75" customHeight="1">
      <c r="D435" s="4"/>
      <c r="E435" s="4"/>
      <c r="F435" s="4"/>
      <c r="G435" s="4"/>
      <c r="H435" s="4"/>
    </row>
    <row r="436" ht="15.75" customHeight="1">
      <c r="D436" s="4"/>
      <c r="E436" s="4"/>
      <c r="F436" s="4"/>
      <c r="G436" s="4"/>
      <c r="H436" s="4"/>
    </row>
    <row r="437" ht="15.75" customHeight="1">
      <c r="D437" s="4"/>
      <c r="E437" s="4"/>
      <c r="F437" s="4"/>
      <c r="G437" s="4"/>
      <c r="H437" s="4"/>
    </row>
    <row r="438" ht="15.75" customHeight="1">
      <c r="D438" s="4"/>
      <c r="E438" s="4"/>
      <c r="F438" s="4"/>
      <c r="G438" s="4"/>
      <c r="H438" s="4"/>
    </row>
    <row r="439" ht="15.75" customHeight="1">
      <c r="D439" s="4"/>
      <c r="E439" s="4"/>
      <c r="F439" s="4"/>
      <c r="G439" s="4"/>
      <c r="H439" s="4"/>
    </row>
    <row r="440" ht="15.75" customHeight="1">
      <c r="D440" s="4"/>
      <c r="E440" s="4"/>
      <c r="F440" s="4"/>
      <c r="G440" s="4"/>
      <c r="H440" s="4"/>
    </row>
    <row r="441" ht="15.75" customHeight="1">
      <c r="D441" s="4"/>
      <c r="E441" s="4"/>
      <c r="F441" s="4"/>
      <c r="G441" s="4"/>
      <c r="H441" s="4"/>
    </row>
    <row r="442" ht="15.75" customHeight="1">
      <c r="D442" s="4"/>
      <c r="E442" s="4"/>
      <c r="F442" s="4"/>
      <c r="G442" s="4"/>
      <c r="H442" s="4"/>
    </row>
    <row r="443" ht="15.75" customHeight="1">
      <c r="D443" s="4"/>
      <c r="E443" s="4"/>
      <c r="F443" s="4"/>
      <c r="G443" s="4"/>
      <c r="H443" s="4"/>
    </row>
    <row r="444" ht="15.75" customHeight="1">
      <c r="D444" s="4"/>
      <c r="E444" s="4"/>
      <c r="F444" s="4"/>
      <c r="G444" s="4"/>
      <c r="H444" s="4"/>
    </row>
    <row r="445" ht="15.75" customHeight="1">
      <c r="D445" s="4"/>
      <c r="E445" s="4"/>
      <c r="F445" s="4"/>
      <c r="G445" s="4"/>
      <c r="H445" s="4"/>
    </row>
    <row r="446" ht="15.75" customHeight="1">
      <c r="D446" s="4"/>
      <c r="E446" s="4"/>
      <c r="F446" s="4"/>
      <c r="G446" s="4"/>
      <c r="H446" s="4"/>
    </row>
    <row r="447" ht="15.75" customHeight="1">
      <c r="D447" s="4"/>
      <c r="E447" s="4"/>
      <c r="F447" s="4"/>
      <c r="G447" s="4"/>
      <c r="H447" s="4"/>
    </row>
    <row r="448" ht="15.75" customHeight="1">
      <c r="D448" s="4"/>
      <c r="E448" s="4"/>
      <c r="F448" s="4"/>
      <c r="G448" s="4"/>
      <c r="H448" s="4"/>
    </row>
    <row r="449" ht="15.75" customHeight="1">
      <c r="D449" s="4"/>
      <c r="E449" s="4"/>
      <c r="F449" s="4"/>
      <c r="G449" s="4"/>
      <c r="H449" s="4"/>
    </row>
    <row r="450" ht="15.75" customHeight="1">
      <c r="D450" s="4"/>
      <c r="E450" s="4"/>
      <c r="F450" s="4"/>
      <c r="G450" s="4"/>
      <c r="H450" s="4"/>
    </row>
    <row r="451" ht="15.75" customHeight="1">
      <c r="D451" s="4"/>
      <c r="E451" s="4"/>
      <c r="F451" s="4"/>
      <c r="G451" s="4"/>
      <c r="H451" s="4"/>
    </row>
    <row r="452" ht="15.75" customHeight="1">
      <c r="D452" s="4"/>
      <c r="E452" s="4"/>
      <c r="F452" s="4"/>
      <c r="G452" s="4"/>
      <c r="H452" s="4"/>
    </row>
    <row r="453" ht="15.75" customHeight="1">
      <c r="D453" s="4"/>
      <c r="E453" s="4"/>
      <c r="F453" s="4"/>
      <c r="G453" s="4"/>
      <c r="H453" s="4"/>
    </row>
    <row r="454" ht="15.75" customHeight="1">
      <c r="D454" s="4"/>
      <c r="E454" s="4"/>
      <c r="F454" s="4"/>
      <c r="G454" s="4"/>
      <c r="H454" s="4"/>
    </row>
    <row r="455" ht="15.75" customHeight="1">
      <c r="D455" s="4"/>
      <c r="E455" s="4"/>
      <c r="F455" s="4"/>
      <c r="G455" s="4"/>
      <c r="H455" s="4"/>
    </row>
    <row r="456" ht="15.75" customHeight="1">
      <c r="D456" s="4"/>
      <c r="E456" s="4"/>
      <c r="F456" s="4"/>
      <c r="G456" s="4"/>
      <c r="H456" s="4"/>
    </row>
    <row r="457" ht="15.75" customHeight="1">
      <c r="D457" s="4"/>
      <c r="E457" s="4"/>
      <c r="F457" s="4"/>
      <c r="G457" s="4"/>
      <c r="H457" s="4"/>
    </row>
    <row r="458" ht="15.75" customHeight="1">
      <c r="D458" s="4"/>
      <c r="E458" s="4"/>
      <c r="F458" s="4"/>
      <c r="G458" s="4"/>
      <c r="H458" s="4"/>
    </row>
    <row r="459" ht="15.75" customHeight="1">
      <c r="D459" s="4"/>
      <c r="E459" s="4"/>
      <c r="F459" s="4"/>
      <c r="G459" s="4"/>
      <c r="H459" s="4"/>
    </row>
    <row r="460" ht="15.75" customHeight="1">
      <c r="D460" s="4"/>
      <c r="E460" s="4"/>
      <c r="F460" s="4"/>
      <c r="G460" s="4"/>
      <c r="H460" s="4"/>
    </row>
    <row r="461" ht="15.75" customHeight="1">
      <c r="D461" s="4"/>
      <c r="E461" s="4"/>
      <c r="F461" s="4"/>
      <c r="G461" s="4"/>
      <c r="H461" s="4"/>
    </row>
    <row r="462" ht="15.75" customHeight="1">
      <c r="D462" s="4"/>
      <c r="E462" s="4"/>
      <c r="F462" s="4"/>
      <c r="G462" s="4"/>
      <c r="H462" s="4"/>
    </row>
    <row r="463" ht="15.75" customHeight="1">
      <c r="D463" s="4"/>
      <c r="E463" s="4"/>
      <c r="F463" s="4"/>
      <c r="G463" s="4"/>
      <c r="H463" s="4"/>
    </row>
    <row r="464" ht="15.75" customHeight="1">
      <c r="D464" s="4"/>
      <c r="E464" s="4"/>
      <c r="F464" s="4"/>
      <c r="G464" s="4"/>
      <c r="H464" s="4"/>
    </row>
    <row r="465" ht="15.75" customHeight="1">
      <c r="D465" s="4"/>
      <c r="E465" s="4"/>
      <c r="F465" s="4"/>
      <c r="G465" s="4"/>
      <c r="H465" s="4"/>
    </row>
    <row r="466" ht="15.75" customHeight="1">
      <c r="D466" s="4"/>
      <c r="E466" s="4"/>
      <c r="F466" s="4"/>
      <c r="G466" s="4"/>
      <c r="H466" s="4"/>
    </row>
    <row r="467" ht="15.75" customHeight="1">
      <c r="D467" s="4"/>
      <c r="E467" s="4"/>
      <c r="F467" s="4"/>
      <c r="G467" s="4"/>
      <c r="H467" s="4"/>
    </row>
    <row r="468" ht="15.75" customHeight="1">
      <c r="D468" s="4"/>
      <c r="E468" s="4"/>
      <c r="F468" s="4"/>
      <c r="G468" s="4"/>
      <c r="H468" s="4"/>
    </row>
    <row r="469" ht="15.75" customHeight="1">
      <c r="D469" s="4"/>
      <c r="E469" s="4"/>
      <c r="F469" s="4"/>
      <c r="G469" s="4"/>
      <c r="H469" s="4"/>
    </row>
    <row r="470" ht="15.75" customHeight="1">
      <c r="D470" s="4"/>
      <c r="E470" s="4"/>
      <c r="F470" s="4"/>
      <c r="G470" s="4"/>
      <c r="H470" s="4"/>
    </row>
    <row r="471" ht="15.75" customHeight="1">
      <c r="D471" s="4"/>
      <c r="E471" s="4"/>
      <c r="F471" s="4"/>
      <c r="G471" s="4"/>
      <c r="H471" s="4"/>
    </row>
    <row r="472" ht="15.75" customHeight="1">
      <c r="D472" s="4"/>
      <c r="E472" s="4"/>
      <c r="F472" s="4"/>
      <c r="G472" s="4"/>
      <c r="H472" s="4"/>
    </row>
    <row r="473" ht="15.75" customHeight="1">
      <c r="D473" s="4"/>
      <c r="E473" s="4"/>
      <c r="F473" s="4"/>
      <c r="G473" s="4"/>
      <c r="H473" s="4"/>
    </row>
    <row r="474" ht="15.75" customHeight="1">
      <c r="D474" s="4"/>
      <c r="E474" s="4"/>
      <c r="F474" s="4"/>
      <c r="G474" s="4"/>
      <c r="H474" s="4"/>
    </row>
    <row r="475" ht="15.75" customHeight="1">
      <c r="D475" s="4"/>
      <c r="E475" s="4"/>
      <c r="F475" s="4"/>
      <c r="G475" s="4"/>
      <c r="H475" s="4"/>
    </row>
    <row r="476" ht="15.75" customHeight="1">
      <c r="D476" s="4"/>
      <c r="E476" s="4"/>
      <c r="F476" s="4"/>
      <c r="G476" s="4"/>
      <c r="H476" s="4"/>
    </row>
    <row r="477" ht="15.75" customHeight="1">
      <c r="D477" s="4"/>
      <c r="E477" s="4"/>
      <c r="F477" s="4"/>
      <c r="G477" s="4"/>
      <c r="H477" s="4"/>
    </row>
    <row r="478" ht="15.75" customHeight="1">
      <c r="D478" s="4"/>
      <c r="E478" s="4"/>
      <c r="F478" s="4"/>
      <c r="G478" s="4"/>
      <c r="H478" s="4"/>
    </row>
    <row r="479" ht="15.75" customHeight="1">
      <c r="D479" s="4"/>
      <c r="E479" s="4"/>
      <c r="F479" s="4"/>
      <c r="G479" s="4"/>
      <c r="H479" s="4"/>
    </row>
    <row r="480" ht="15.75" customHeight="1">
      <c r="D480" s="4"/>
      <c r="E480" s="4"/>
      <c r="F480" s="4"/>
      <c r="G480" s="4"/>
      <c r="H480" s="4"/>
    </row>
    <row r="481" ht="15.75" customHeight="1">
      <c r="D481" s="4"/>
      <c r="E481" s="4"/>
      <c r="F481" s="4"/>
      <c r="G481" s="4"/>
      <c r="H481" s="4"/>
    </row>
    <row r="482" ht="15.75" customHeight="1">
      <c r="D482" s="4"/>
      <c r="E482" s="4"/>
      <c r="F482" s="4"/>
      <c r="G482" s="4"/>
      <c r="H482" s="4"/>
    </row>
    <row r="483" ht="15.75" customHeight="1">
      <c r="D483" s="4"/>
      <c r="E483" s="4"/>
      <c r="F483" s="4"/>
      <c r="G483" s="4"/>
      <c r="H483" s="4"/>
    </row>
    <row r="484" ht="15.75" customHeight="1">
      <c r="D484" s="4"/>
      <c r="E484" s="4"/>
      <c r="F484" s="4"/>
      <c r="G484" s="4"/>
      <c r="H484" s="4"/>
    </row>
    <row r="485" ht="15.75" customHeight="1">
      <c r="D485" s="4"/>
      <c r="E485" s="4"/>
      <c r="F485" s="4"/>
      <c r="G485" s="4"/>
      <c r="H485" s="4"/>
    </row>
    <row r="486" ht="15.75" customHeight="1">
      <c r="D486" s="4"/>
      <c r="E486" s="4"/>
      <c r="F486" s="4"/>
      <c r="G486" s="4"/>
      <c r="H486" s="4"/>
    </row>
    <row r="487" ht="15.75" customHeight="1">
      <c r="D487" s="4"/>
      <c r="E487" s="4"/>
      <c r="F487" s="4"/>
      <c r="G487" s="4"/>
      <c r="H487" s="4"/>
    </row>
    <row r="488" ht="15.75" customHeight="1">
      <c r="D488" s="4"/>
      <c r="E488" s="4"/>
      <c r="F488" s="4"/>
      <c r="G488" s="4"/>
      <c r="H488" s="4"/>
    </row>
    <row r="489" ht="15.75" customHeight="1">
      <c r="D489" s="4"/>
      <c r="E489" s="4"/>
      <c r="F489" s="4"/>
      <c r="G489" s="4"/>
      <c r="H489" s="4"/>
    </row>
    <row r="490" ht="15.75" customHeight="1">
      <c r="D490" s="4"/>
      <c r="E490" s="4"/>
      <c r="F490" s="4"/>
      <c r="G490" s="4"/>
      <c r="H490" s="4"/>
    </row>
    <row r="491" ht="15.75" customHeight="1">
      <c r="D491" s="4"/>
      <c r="E491" s="4"/>
      <c r="F491" s="4"/>
      <c r="G491" s="4"/>
      <c r="H491" s="4"/>
    </row>
    <row r="492" ht="15.75" customHeight="1">
      <c r="D492" s="4"/>
      <c r="E492" s="4"/>
      <c r="F492" s="4"/>
      <c r="G492" s="4"/>
      <c r="H492" s="4"/>
    </row>
    <row r="493" ht="15.75" customHeight="1">
      <c r="D493" s="4"/>
      <c r="E493" s="4"/>
      <c r="F493" s="4"/>
      <c r="G493" s="4"/>
      <c r="H493" s="4"/>
    </row>
    <row r="494" ht="15.75" customHeight="1">
      <c r="D494" s="4"/>
      <c r="E494" s="4"/>
      <c r="F494" s="4"/>
      <c r="G494" s="4"/>
      <c r="H494" s="4"/>
    </row>
    <row r="495" ht="15.75" customHeight="1">
      <c r="D495" s="4"/>
      <c r="E495" s="4"/>
      <c r="F495" s="4"/>
      <c r="G495" s="4"/>
      <c r="H495" s="4"/>
    </row>
    <row r="496" ht="15.75" customHeight="1">
      <c r="D496" s="4"/>
      <c r="E496" s="4"/>
      <c r="F496" s="4"/>
      <c r="G496" s="4"/>
      <c r="H496" s="4"/>
    </row>
    <row r="497" ht="15.75" customHeight="1">
      <c r="D497" s="4"/>
      <c r="E497" s="4"/>
      <c r="F497" s="4"/>
      <c r="G497" s="4"/>
      <c r="H497" s="4"/>
    </row>
    <row r="498" ht="15.75" customHeight="1">
      <c r="D498" s="4"/>
      <c r="E498" s="4"/>
      <c r="F498" s="4"/>
      <c r="G498" s="4"/>
      <c r="H498" s="4"/>
    </row>
    <row r="499" ht="15.75" customHeight="1">
      <c r="D499" s="4"/>
      <c r="E499" s="4"/>
      <c r="F499" s="4"/>
      <c r="G499" s="4"/>
      <c r="H499" s="4"/>
    </row>
    <row r="500" ht="15.75" customHeight="1">
      <c r="D500" s="4"/>
      <c r="E500" s="4"/>
      <c r="F500" s="4"/>
      <c r="G500" s="4"/>
      <c r="H500" s="4"/>
    </row>
    <row r="501" ht="15.75" customHeight="1">
      <c r="D501" s="4"/>
      <c r="E501" s="4"/>
      <c r="F501" s="4"/>
      <c r="G501" s="4"/>
      <c r="H501" s="4"/>
    </row>
    <row r="502" ht="15.75" customHeight="1">
      <c r="D502" s="4"/>
      <c r="E502" s="4"/>
      <c r="F502" s="4"/>
      <c r="G502" s="4"/>
      <c r="H502" s="4"/>
    </row>
    <row r="503" ht="15.75" customHeight="1">
      <c r="D503" s="4"/>
      <c r="E503" s="4"/>
      <c r="F503" s="4"/>
      <c r="G503" s="4"/>
      <c r="H503" s="4"/>
    </row>
    <row r="504" ht="15.75" customHeight="1">
      <c r="D504" s="4"/>
      <c r="E504" s="4"/>
      <c r="F504" s="4"/>
      <c r="G504" s="4"/>
      <c r="H504" s="4"/>
    </row>
    <row r="505" ht="15.75" customHeight="1">
      <c r="D505" s="4"/>
      <c r="E505" s="4"/>
      <c r="F505" s="4"/>
      <c r="G505" s="4"/>
      <c r="H505" s="4"/>
    </row>
    <row r="506" ht="15.75" customHeight="1">
      <c r="D506" s="4"/>
      <c r="E506" s="4"/>
      <c r="F506" s="4"/>
      <c r="G506" s="4"/>
      <c r="H506" s="4"/>
    </row>
    <row r="507" ht="15.75" customHeight="1">
      <c r="D507" s="4"/>
      <c r="E507" s="4"/>
      <c r="F507" s="4"/>
      <c r="G507" s="4"/>
      <c r="H507" s="4"/>
    </row>
    <row r="508" ht="15.75" customHeight="1">
      <c r="D508" s="4"/>
      <c r="E508" s="4"/>
      <c r="F508" s="4"/>
      <c r="G508" s="4"/>
      <c r="H508" s="4"/>
    </row>
    <row r="509" ht="15.75" customHeight="1">
      <c r="D509" s="4"/>
      <c r="E509" s="4"/>
      <c r="F509" s="4"/>
      <c r="G509" s="4"/>
      <c r="H509" s="4"/>
    </row>
    <row r="510" ht="15.75" customHeight="1">
      <c r="D510" s="4"/>
      <c r="E510" s="4"/>
      <c r="F510" s="4"/>
      <c r="G510" s="4"/>
      <c r="H510" s="4"/>
    </row>
    <row r="511" ht="15.75" customHeight="1">
      <c r="D511" s="4"/>
      <c r="E511" s="4"/>
      <c r="F511" s="4"/>
      <c r="G511" s="4"/>
      <c r="H511" s="4"/>
    </row>
    <row r="512" ht="15.75" customHeight="1">
      <c r="D512" s="4"/>
      <c r="E512" s="4"/>
      <c r="F512" s="4"/>
      <c r="G512" s="4"/>
      <c r="H512" s="4"/>
    </row>
    <row r="513" ht="15.75" customHeight="1">
      <c r="D513" s="4"/>
      <c r="E513" s="4"/>
      <c r="F513" s="4"/>
      <c r="G513" s="4"/>
      <c r="H513" s="4"/>
    </row>
    <row r="514" ht="15.75" customHeight="1">
      <c r="D514" s="4"/>
      <c r="E514" s="4"/>
      <c r="F514" s="4"/>
      <c r="G514" s="4"/>
      <c r="H514" s="4"/>
    </row>
    <row r="515" ht="15.75" customHeight="1">
      <c r="D515" s="4"/>
      <c r="E515" s="4"/>
      <c r="F515" s="4"/>
      <c r="G515" s="4"/>
      <c r="H515" s="4"/>
    </row>
    <row r="516" ht="15.75" customHeight="1">
      <c r="D516" s="4"/>
      <c r="E516" s="4"/>
      <c r="F516" s="4"/>
      <c r="G516" s="4"/>
      <c r="H516" s="4"/>
    </row>
    <row r="517" ht="15.75" customHeight="1">
      <c r="D517" s="4"/>
      <c r="E517" s="4"/>
      <c r="F517" s="4"/>
      <c r="G517" s="4"/>
      <c r="H517" s="4"/>
    </row>
    <row r="518" ht="15.75" customHeight="1">
      <c r="D518" s="4"/>
      <c r="E518" s="4"/>
      <c r="F518" s="4"/>
      <c r="G518" s="4"/>
      <c r="H518" s="4"/>
    </row>
    <row r="519" ht="15.75" customHeight="1">
      <c r="D519" s="4"/>
      <c r="E519" s="4"/>
      <c r="F519" s="4"/>
      <c r="G519" s="4"/>
      <c r="H519" s="4"/>
    </row>
    <row r="520" ht="15.75" customHeight="1">
      <c r="D520" s="4"/>
      <c r="E520" s="4"/>
      <c r="F520" s="4"/>
      <c r="G520" s="4"/>
      <c r="H520" s="4"/>
    </row>
    <row r="521" ht="15.75" customHeight="1">
      <c r="D521" s="4"/>
      <c r="E521" s="4"/>
      <c r="F521" s="4"/>
      <c r="G521" s="4"/>
      <c r="H521" s="4"/>
    </row>
    <row r="522" ht="15.75" customHeight="1">
      <c r="D522" s="4"/>
      <c r="E522" s="4"/>
      <c r="F522" s="4"/>
      <c r="G522" s="4"/>
      <c r="H522" s="4"/>
    </row>
    <row r="523" ht="15.75" customHeight="1">
      <c r="D523" s="4"/>
      <c r="E523" s="4"/>
      <c r="F523" s="4"/>
      <c r="G523" s="4"/>
      <c r="H523" s="4"/>
    </row>
    <row r="524" ht="15.75" customHeight="1">
      <c r="D524" s="4"/>
      <c r="E524" s="4"/>
      <c r="F524" s="4"/>
      <c r="G524" s="4"/>
      <c r="H524" s="4"/>
    </row>
    <row r="525" ht="15.75" customHeight="1">
      <c r="D525" s="4"/>
      <c r="E525" s="4"/>
      <c r="F525" s="4"/>
      <c r="G525" s="4"/>
      <c r="H525" s="4"/>
    </row>
    <row r="526" ht="15.75" customHeight="1">
      <c r="D526" s="4"/>
      <c r="E526" s="4"/>
      <c r="F526" s="4"/>
      <c r="G526" s="4"/>
      <c r="H526" s="4"/>
    </row>
    <row r="527" ht="15.75" customHeight="1">
      <c r="D527" s="4"/>
      <c r="E527" s="4"/>
      <c r="F527" s="4"/>
      <c r="G527" s="4"/>
      <c r="H527" s="4"/>
    </row>
    <row r="528" ht="15.75" customHeight="1">
      <c r="D528" s="4"/>
      <c r="E528" s="4"/>
      <c r="F528" s="4"/>
      <c r="G528" s="4"/>
      <c r="H528" s="4"/>
    </row>
    <row r="529" ht="15.75" customHeight="1">
      <c r="D529" s="4"/>
      <c r="E529" s="4"/>
      <c r="F529" s="4"/>
      <c r="G529" s="4"/>
      <c r="H529" s="4"/>
    </row>
    <row r="530" ht="15.75" customHeight="1">
      <c r="D530" s="4"/>
      <c r="E530" s="4"/>
      <c r="F530" s="4"/>
      <c r="G530" s="4"/>
      <c r="H530" s="4"/>
    </row>
    <row r="531" ht="15.75" customHeight="1">
      <c r="D531" s="4"/>
      <c r="E531" s="4"/>
      <c r="F531" s="4"/>
      <c r="G531" s="4"/>
      <c r="H531" s="4"/>
    </row>
    <row r="532" ht="15.75" customHeight="1">
      <c r="D532" s="4"/>
      <c r="E532" s="4"/>
      <c r="F532" s="4"/>
      <c r="G532" s="4"/>
      <c r="H532" s="4"/>
    </row>
    <row r="533" ht="15.75" customHeight="1">
      <c r="D533" s="4"/>
      <c r="E533" s="4"/>
      <c r="F533" s="4"/>
      <c r="G533" s="4"/>
      <c r="H533" s="4"/>
    </row>
    <row r="534" ht="15.75" customHeight="1">
      <c r="D534" s="4"/>
      <c r="E534" s="4"/>
      <c r="F534" s="4"/>
      <c r="G534" s="4"/>
      <c r="H534" s="4"/>
    </row>
    <row r="535" ht="15.75" customHeight="1">
      <c r="D535" s="4"/>
      <c r="E535" s="4"/>
      <c r="F535" s="4"/>
      <c r="G535" s="4"/>
      <c r="H535" s="4"/>
    </row>
    <row r="536" ht="15.75" customHeight="1">
      <c r="D536" s="4"/>
      <c r="E536" s="4"/>
      <c r="F536" s="4"/>
      <c r="G536" s="4"/>
      <c r="H536" s="4"/>
    </row>
    <row r="537" ht="15.75" customHeight="1">
      <c r="D537" s="4"/>
      <c r="E537" s="4"/>
      <c r="F537" s="4"/>
      <c r="G537" s="4"/>
      <c r="H537" s="4"/>
    </row>
    <row r="538" ht="15.75" customHeight="1">
      <c r="D538" s="4"/>
      <c r="E538" s="4"/>
      <c r="F538" s="4"/>
      <c r="G538" s="4"/>
      <c r="H538" s="4"/>
    </row>
    <row r="539" ht="15.75" customHeight="1">
      <c r="D539" s="4"/>
      <c r="E539" s="4"/>
      <c r="F539" s="4"/>
      <c r="G539" s="4"/>
      <c r="H539" s="4"/>
    </row>
    <row r="540" ht="15.75" customHeight="1">
      <c r="D540" s="4"/>
      <c r="E540" s="4"/>
      <c r="F540" s="4"/>
      <c r="G540" s="4"/>
      <c r="H540" s="4"/>
    </row>
    <row r="541" ht="15.75" customHeight="1">
      <c r="D541" s="4"/>
      <c r="E541" s="4"/>
      <c r="F541" s="4"/>
      <c r="G541" s="4"/>
      <c r="H541" s="4"/>
    </row>
    <row r="542" ht="15.75" customHeight="1">
      <c r="D542" s="4"/>
      <c r="E542" s="4"/>
      <c r="F542" s="4"/>
      <c r="G542" s="4"/>
      <c r="H542" s="4"/>
    </row>
    <row r="543" ht="15.75" customHeight="1">
      <c r="D543" s="4"/>
      <c r="E543" s="4"/>
      <c r="F543" s="4"/>
      <c r="G543" s="4"/>
      <c r="H543" s="4"/>
    </row>
    <row r="544" ht="15.75" customHeight="1">
      <c r="D544" s="4"/>
      <c r="E544" s="4"/>
      <c r="F544" s="4"/>
      <c r="G544" s="4"/>
      <c r="H544" s="4"/>
    </row>
    <row r="545" ht="15.75" customHeight="1">
      <c r="D545" s="4"/>
      <c r="E545" s="4"/>
      <c r="F545" s="4"/>
      <c r="G545" s="4"/>
      <c r="H545" s="4"/>
    </row>
    <row r="546" ht="15.75" customHeight="1">
      <c r="D546" s="4"/>
      <c r="E546" s="4"/>
      <c r="F546" s="4"/>
      <c r="G546" s="4"/>
      <c r="H546" s="4"/>
    </row>
    <row r="547" ht="15.75" customHeight="1">
      <c r="D547" s="4"/>
      <c r="E547" s="4"/>
      <c r="F547" s="4"/>
      <c r="G547" s="4"/>
      <c r="H547" s="4"/>
    </row>
    <row r="548" ht="15.75" customHeight="1">
      <c r="D548" s="4"/>
      <c r="E548" s="4"/>
      <c r="F548" s="4"/>
      <c r="G548" s="4"/>
      <c r="H548" s="4"/>
    </row>
    <row r="549" ht="15.75" customHeight="1">
      <c r="D549" s="4"/>
      <c r="E549" s="4"/>
      <c r="F549" s="4"/>
      <c r="G549" s="4"/>
      <c r="H549" s="4"/>
    </row>
    <row r="550" ht="15.75" customHeight="1">
      <c r="D550" s="4"/>
      <c r="E550" s="4"/>
      <c r="F550" s="4"/>
      <c r="G550" s="4"/>
      <c r="H550" s="4"/>
    </row>
    <row r="551" ht="15.75" customHeight="1">
      <c r="D551" s="4"/>
      <c r="E551" s="4"/>
      <c r="F551" s="4"/>
      <c r="G551" s="4"/>
      <c r="H551" s="4"/>
    </row>
    <row r="552" ht="15.75" customHeight="1">
      <c r="D552" s="4"/>
      <c r="E552" s="4"/>
      <c r="F552" s="4"/>
      <c r="G552" s="4"/>
      <c r="H552" s="4"/>
    </row>
    <row r="553" ht="15.75" customHeight="1">
      <c r="D553" s="4"/>
      <c r="E553" s="4"/>
      <c r="F553" s="4"/>
      <c r="G553" s="4"/>
      <c r="H553" s="4"/>
    </row>
    <row r="554" ht="15.75" customHeight="1">
      <c r="D554" s="4"/>
      <c r="E554" s="4"/>
      <c r="F554" s="4"/>
      <c r="G554" s="4"/>
      <c r="H554" s="4"/>
    </row>
    <row r="555" ht="15.75" customHeight="1">
      <c r="D555" s="4"/>
      <c r="E555" s="4"/>
      <c r="F555" s="4"/>
      <c r="G555" s="4"/>
      <c r="H555" s="4"/>
    </row>
    <row r="556" ht="15.75" customHeight="1">
      <c r="D556" s="4"/>
      <c r="E556" s="4"/>
      <c r="F556" s="4"/>
      <c r="G556" s="4"/>
      <c r="H556" s="4"/>
    </row>
    <row r="557" ht="15.75" customHeight="1">
      <c r="D557" s="4"/>
      <c r="E557" s="4"/>
      <c r="F557" s="4"/>
      <c r="G557" s="4"/>
      <c r="H557" s="4"/>
    </row>
    <row r="558" ht="15.75" customHeight="1">
      <c r="D558" s="4"/>
      <c r="E558" s="4"/>
      <c r="F558" s="4"/>
      <c r="G558" s="4"/>
      <c r="H558" s="4"/>
    </row>
    <row r="559" ht="15.75" customHeight="1">
      <c r="D559" s="4"/>
      <c r="E559" s="4"/>
      <c r="F559" s="4"/>
      <c r="G559" s="4"/>
      <c r="H559" s="4"/>
    </row>
    <row r="560" ht="15.75" customHeight="1">
      <c r="D560" s="4"/>
      <c r="E560" s="4"/>
      <c r="F560" s="4"/>
      <c r="G560" s="4"/>
      <c r="H560" s="4"/>
    </row>
    <row r="561" ht="15.75" customHeight="1">
      <c r="D561" s="4"/>
      <c r="E561" s="4"/>
      <c r="F561" s="4"/>
      <c r="G561" s="4"/>
      <c r="H561" s="4"/>
    </row>
    <row r="562" ht="15.75" customHeight="1">
      <c r="D562" s="4"/>
      <c r="E562" s="4"/>
      <c r="F562" s="4"/>
      <c r="G562" s="4"/>
      <c r="H562" s="4"/>
    </row>
    <row r="563" ht="15.75" customHeight="1">
      <c r="D563" s="4"/>
      <c r="E563" s="4"/>
      <c r="F563" s="4"/>
      <c r="G563" s="4"/>
      <c r="H563" s="4"/>
    </row>
    <row r="564" ht="15.75" customHeight="1">
      <c r="D564" s="4"/>
      <c r="E564" s="4"/>
      <c r="F564" s="4"/>
      <c r="G564" s="4"/>
      <c r="H564" s="4"/>
    </row>
    <row r="565" ht="15.75" customHeight="1">
      <c r="D565" s="4"/>
      <c r="E565" s="4"/>
      <c r="F565" s="4"/>
      <c r="G565" s="4"/>
      <c r="H565" s="4"/>
    </row>
    <row r="566" ht="15.75" customHeight="1">
      <c r="D566" s="4"/>
      <c r="E566" s="4"/>
      <c r="F566" s="4"/>
      <c r="G566" s="4"/>
      <c r="H566" s="4"/>
    </row>
    <row r="567" ht="15.75" customHeight="1">
      <c r="D567" s="4"/>
      <c r="E567" s="4"/>
      <c r="F567" s="4"/>
      <c r="G567" s="4"/>
      <c r="H567" s="4"/>
    </row>
    <row r="568" ht="15.75" customHeight="1">
      <c r="D568" s="4"/>
      <c r="E568" s="4"/>
      <c r="F568" s="4"/>
      <c r="G568" s="4"/>
      <c r="H568" s="4"/>
    </row>
    <row r="569" ht="15.75" customHeight="1">
      <c r="D569" s="4"/>
      <c r="E569" s="4"/>
      <c r="F569" s="4"/>
      <c r="G569" s="4"/>
      <c r="H569" s="4"/>
    </row>
    <row r="570" ht="15.75" customHeight="1">
      <c r="D570" s="4"/>
      <c r="E570" s="4"/>
      <c r="F570" s="4"/>
      <c r="G570" s="4"/>
      <c r="H570" s="4"/>
    </row>
    <row r="571" ht="15.75" customHeight="1">
      <c r="D571" s="4"/>
      <c r="E571" s="4"/>
      <c r="F571" s="4"/>
      <c r="G571" s="4"/>
      <c r="H571" s="4"/>
    </row>
    <row r="572" ht="15.75" customHeight="1">
      <c r="D572" s="4"/>
      <c r="E572" s="4"/>
      <c r="F572" s="4"/>
      <c r="G572" s="4"/>
      <c r="H572" s="4"/>
    </row>
    <row r="573" ht="15.75" customHeight="1">
      <c r="D573" s="4"/>
      <c r="E573" s="4"/>
      <c r="F573" s="4"/>
      <c r="G573" s="4"/>
      <c r="H573" s="4"/>
    </row>
    <row r="574" ht="15.75" customHeight="1">
      <c r="D574" s="4"/>
      <c r="E574" s="4"/>
      <c r="F574" s="4"/>
      <c r="G574" s="4"/>
      <c r="H574" s="4"/>
    </row>
    <row r="575" ht="15.75" customHeight="1">
      <c r="D575" s="4"/>
      <c r="E575" s="4"/>
      <c r="F575" s="4"/>
      <c r="G575" s="4"/>
      <c r="H575" s="4"/>
    </row>
    <row r="576" ht="15.75" customHeight="1">
      <c r="D576" s="4"/>
      <c r="E576" s="4"/>
      <c r="F576" s="4"/>
      <c r="G576" s="4"/>
      <c r="H576" s="4"/>
    </row>
    <row r="577" ht="15.75" customHeight="1">
      <c r="D577" s="4"/>
      <c r="E577" s="4"/>
      <c r="F577" s="4"/>
      <c r="G577" s="4"/>
      <c r="H577" s="4"/>
    </row>
    <row r="578" ht="15.75" customHeight="1">
      <c r="D578" s="4"/>
      <c r="E578" s="4"/>
      <c r="F578" s="4"/>
      <c r="G578" s="4"/>
      <c r="H578" s="4"/>
    </row>
    <row r="579" ht="15.75" customHeight="1">
      <c r="D579" s="4"/>
      <c r="E579" s="4"/>
      <c r="F579" s="4"/>
      <c r="G579" s="4"/>
      <c r="H579" s="4"/>
    </row>
    <row r="580" ht="15.75" customHeight="1">
      <c r="D580" s="4"/>
      <c r="E580" s="4"/>
      <c r="F580" s="4"/>
      <c r="G580" s="4"/>
      <c r="H580" s="4"/>
    </row>
    <row r="581" ht="15.75" customHeight="1">
      <c r="D581" s="4"/>
      <c r="E581" s="4"/>
      <c r="F581" s="4"/>
      <c r="G581" s="4"/>
      <c r="H581" s="4"/>
    </row>
    <row r="582" ht="15.75" customHeight="1">
      <c r="D582" s="4"/>
      <c r="E582" s="4"/>
      <c r="F582" s="4"/>
      <c r="G582" s="4"/>
      <c r="H582" s="4"/>
    </row>
    <row r="583" ht="15.75" customHeight="1">
      <c r="D583" s="4"/>
      <c r="E583" s="4"/>
      <c r="F583" s="4"/>
      <c r="G583" s="4"/>
      <c r="H583" s="4"/>
    </row>
    <row r="584" ht="15.75" customHeight="1">
      <c r="D584" s="4"/>
      <c r="E584" s="4"/>
      <c r="F584" s="4"/>
      <c r="G584" s="4"/>
      <c r="H584" s="4"/>
    </row>
    <row r="585" ht="15.75" customHeight="1">
      <c r="D585" s="4"/>
      <c r="E585" s="4"/>
      <c r="F585" s="4"/>
      <c r="G585" s="4"/>
      <c r="H585" s="4"/>
    </row>
    <row r="586" ht="15.75" customHeight="1">
      <c r="D586" s="4"/>
      <c r="E586" s="4"/>
      <c r="F586" s="4"/>
      <c r="G586" s="4"/>
      <c r="H586" s="4"/>
    </row>
    <row r="587" ht="15.75" customHeight="1">
      <c r="D587" s="4"/>
      <c r="E587" s="4"/>
      <c r="F587" s="4"/>
      <c r="G587" s="4"/>
      <c r="H587" s="4"/>
    </row>
    <row r="588" ht="15.75" customHeight="1">
      <c r="D588" s="4"/>
      <c r="E588" s="4"/>
      <c r="F588" s="4"/>
      <c r="G588" s="4"/>
      <c r="H588" s="4"/>
    </row>
    <row r="589" ht="15.75" customHeight="1">
      <c r="D589" s="4"/>
      <c r="E589" s="4"/>
      <c r="F589" s="4"/>
      <c r="G589" s="4"/>
      <c r="H589" s="4"/>
    </row>
    <row r="590" ht="15.75" customHeight="1">
      <c r="D590" s="4"/>
      <c r="E590" s="4"/>
      <c r="F590" s="4"/>
      <c r="G590" s="4"/>
      <c r="H590" s="4"/>
    </row>
    <row r="591" ht="15.75" customHeight="1">
      <c r="D591" s="4"/>
      <c r="E591" s="4"/>
      <c r="F591" s="4"/>
      <c r="G591" s="4"/>
      <c r="H591" s="4"/>
    </row>
    <row r="592" ht="15.75" customHeight="1">
      <c r="D592" s="4"/>
      <c r="E592" s="4"/>
      <c r="F592" s="4"/>
      <c r="G592" s="4"/>
      <c r="H592" s="4"/>
    </row>
    <row r="593" ht="15.75" customHeight="1">
      <c r="D593" s="4"/>
      <c r="E593" s="4"/>
      <c r="F593" s="4"/>
      <c r="G593" s="4"/>
      <c r="H593" s="4"/>
    </row>
    <row r="594" ht="15.75" customHeight="1">
      <c r="D594" s="4"/>
      <c r="E594" s="4"/>
      <c r="F594" s="4"/>
      <c r="G594" s="4"/>
      <c r="H594" s="4"/>
    </row>
    <row r="595" ht="15.75" customHeight="1">
      <c r="D595" s="4"/>
      <c r="E595" s="4"/>
      <c r="F595" s="4"/>
      <c r="G595" s="4"/>
      <c r="H595" s="4"/>
    </row>
    <row r="596" ht="15.75" customHeight="1">
      <c r="D596" s="4"/>
      <c r="E596" s="4"/>
      <c r="F596" s="4"/>
      <c r="G596" s="4"/>
      <c r="H596" s="4"/>
    </row>
    <row r="597" ht="15.75" customHeight="1">
      <c r="D597" s="4"/>
      <c r="E597" s="4"/>
      <c r="F597" s="4"/>
      <c r="G597" s="4"/>
      <c r="H597" s="4"/>
    </row>
    <row r="598" ht="15.75" customHeight="1">
      <c r="D598" s="4"/>
      <c r="E598" s="4"/>
      <c r="F598" s="4"/>
      <c r="G598" s="4"/>
      <c r="H598" s="4"/>
    </row>
    <row r="599" ht="15.75" customHeight="1">
      <c r="D599" s="4"/>
      <c r="E599" s="4"/>
      <c r="F599" s="4"/>
      <c r="G599" s="4"/>
      <c r="H599" s="4"/>
    </row>
    <row r="600" ht="15.75" customHeight="1">
      <c r="D600" s="4"/>
      <c r="E600" s="4"/>
      <c r="F600" s="4"/>
      <c r="G600" s="4"/>
      <c r="H600" s="4"/>
    </row>
    <row r="601" ht="15.75" customHeight="1">
      <c r="D601" s="4"/>
      <c r="E601" s="4"/>
      <c r="F601" s="4"/>
      <c r="G601" s="4"/>
      <c r="H601" s="4"/>
    </row>
    <row r="602" ht="15.75" customHeight="1">
      <c r="D602" s="4"/>
      <c r="E602" s="4"/>
      <c r="F602" s="4"/>
      <c r="G602" s="4"/>
      <c r="H602" s="4"/>
    </row>
    <row r="603" ht="15.75" customHeight="1">
      <c r="D603" s="4"/>
      <c r="E603" s="4"/>
      <c r="F603" s="4"/>
      <c r="G603" s="4"/>
      <c r="H603" s="4"/>
    </row>
    <row r="604" ht="15.75" customHeight="1">
      <c r="D604" s="4"/>
      <c r="E604" s="4"/>
      <c r="F604" s="4"/>
      <c r="G604" s="4"/>
      <c r="H604" s="4"/>
    </row>
    <row r="605" ht="15.75" customHeight="1">
      <c r="D605" s="4"/>
      <c r="E605" s="4"/>
      <c r="F605" s="4"/>
      <c r="G605" s="4"/>
      <c r="H605" s="4"/>
    </row>
    <row r="606" ht="15.75" customHeight="1">
      <c r="D606" s="4"/>
      <c r="E606" s="4"/>
      <c r="F606" s="4"/>
      <c r="G606" s="4"/>
      <c r="H606" s="4"/>
    </row>
    <row r="607" ht="15.75" customHeight="1">
      <c r="D607" s="4"/>
      <c r="E607" s="4"/>
      <c r="F607" s="4"/>
      <c r="G607" s="4"/>
      <c r="H607" s="4"/>
    </row>
    <row r="608" ht="15.75" customHeight="1">
      <c r="D608" s="4"/>
      <c r="E608" s="4"/>
      <c r="F608" s="4"/>
      <c r="G608" s="4"/>
      <c r="H608" s="4"/>
    </row>
    <row r="609" ht="15.75" customHeight="1">
      <c r="D609" s="4"/>
      <c r="E609" s="4"/>
      <c r="F609" s="4"/>
      <c r="G609" s="4"/>
      <c r="H609" s="4"/>
    </row>
    <row r="610" ht="15.75" customHeight="1">
      <c r="D610" s="4"/>
      <c r="E610" s="4"/>
      <c r="F610" s="4"/>
      <c r="G610" s="4"/>
      <c r="H610" s="4"/>
    </row>
    <row r="611" ht="15.75" customHeight="1">
      <c r="D611" s="4"/>
      <c r="E611" s="4"/>
      <c r="F611" s="4"/>
      <c r="G611" s="4"/>
      <c r="H611" s="4"/>
    </row>
    <row r="612" ht="15.75" customHeight="1">
      <c r="D612" s="4"/>
      <c r="E612" s="4"/>
      <c r="F612" s="4"/>
      <c r="G612" s="4"/>
      <c r="H612" s="4"/>
    </row>
    <row r="613" ht="15.75" customHeight="1">
      <c r="D613" s="4"/>
      <c r="E613" s="4"/>
      <c r="F613" s="4"/>
      <c r="G613" s="4"/>
      <c r="H613" s="4"/>
    </row>
    <row r="614" ht="15.75" customHeight="1">
      <c r="D614" s="4"/>
      <c r="E614" s="4"/>
      <c r="F614" s="4"/>
      <c r="G614" s="4"/>
      <c r="H614" s="4"/>
    </row>
    <row r="615" ht="15.75" customHeight="1">
      <c r="D615" s="4"/>
      <c r="E615" s="4"/>
      <c r="F615" s="4"/>
      <c r="G615" s="4"/>
      <c r="H615" s="4"/>
    </row>
    <row r="616" ht="15.75" customHeight="1">
      <c r="D616" s="4"/>
      <c r="E616" s="4"/>
      <c r="F616" s="4"/>
      <c r="G616" s="4"/>
      <c r="H616" s="4"/>
    </row>
    <row r="617" ht="15.75" customHeight="1">
      <c r="D617" s="4"/>
      <c r="E617" s="4"/>
      <c r="F617" s="4"/>
      <c r="G617" s="4"/>
      <c r="H617" s="4"/>
    </row>
    <row r="618" ht="15.75" customHeight="1">
      <c r="D618" s="4"/>
      <c r="E618" s="4"/>
      <c r="F618" s="4"/>
      <c r="G618" s="4"/>
      <c r="H618" s="4"/>
    </row>
    <row r="619" ht="15.75" customHeight="1">
      <c r="D619" s="4"/>
      <c r="E619" s="4"/>
      <c r="F619" s="4"/>
      <c r="G619" s="4"/>
      <c r="H619" s="4"/>
    </row>
    <row r="620" ht="15.75" customHeight="1">
      <c r="D620" s="4"/>
      <c r="E620" s="4"/>
      <c r="F620" s="4"/>
      <c r="G620" s="4"/>
      <c r="H620" s="4"/>
    </row>
    <row r="621" ht="15.75" customHeight="1">
      <c r="D621" s="4"/>
      <c r="E621" s="4"/>
      <c r="F621" s="4"/>
      <c r="G621" s="4"/>
      <c r="H621" s="4"/>
    </row>
    <row r="622" ht="15.75" customHeight="1">
      <c r="D622" s="4"/>
      <c r="E622" s="4"/>
      <c r="F622" s="4"/>
      <c r="G622" s="4"/>
      <c r="H622" s="4"/>
    </row>
    <row r="623" ht="15.75" customHeight="1">
      <c r="D623" s="4"/>
      <c r="E623" s="4"/>
      <c r="F623" s="4"/>
      <c r="G623" s="4"/>
      <c r="H623" s="4"/>
    </row>
    <row r="624" ht="15.75" customHeight="1">
      <c r="D624" s="4"/>
      <c r="E624" s="4"/>
      <c r="F624" s="4"/>
      <c r="G624" s="4"/>
      <c r="H624" s="4"/>
    </row>
    <row r="625" ht="15.75" customHeight="1">
      <c r="D625" s="4"/>
      <c r="E625" s="4"/>
      <c r="F625" s="4"/>
      <c r="G625" s="4"/>
      <c r="H625" s="4"/>
    </row>
    <row r="626" ht="15.75" customHeight="1">
      <c r="D626" s="4"/>
      <c r="E626" s="4"/>
      <c r="F626" s="4"/>
      <c r="G626" s="4"/>
      <c r="H626" s="4"/>
    </row>
    <row r="627" ht="15.75" customHeight="1">
      <c r="D627" s="4"/>
      <c r="E627" s="4"/>
      <c r="F627" s="4"/>
      <c r="G627" s="4"/>
      <c r="H627" s="4"/>
    </row>
    <row r="628" ht="15.75" customHeight="1">
      <c r="D628" s="4"/>
      <c r="E628" s="4"/>
      <c r="F628" s="4"/>
      <c r="G628" s="4"/>
      <c r="H628" s="4"/>
    </row>
    <row r="629" ht="15.75" customHeight="1">
      <c r="D629" s="4"/>
      <c r="E629" s="4"/>
      <c r="F629" s="4"/>
      <c r="G629" s="4"/>
      <c r="H629" s="4"/>
    </row>
    <row r="630" ht="15.75" customHeight="1">
      <c r="D630" s="4"/>
      <c r="E630" s="4"/>
      <c r="F630" s="4"/>
      <c r="G630" s="4"/>
      <c r="H630" s="4"/>
    </row>
    <row r="631" ht="15.75" customHeight="1">
      <c r="D631" s="4"/>
      <c r="E631" s="4"/>
      <c r="F631" s="4"/>
      <c r="G631" s="4"/>
      <c r="H631" s="4"/>
    </row>
    <row r="632" ht="15.75" customHeight="1">
      <c r="D632" s="4"/>
      <c r="E632" s="4"/>
      <c r="F632" s="4"/>
      <c r="G632" s="4"/>
      <c r="H632" s="4"/>
    </row>
    <row r="633" ht="15.75" customHeight="1">
      <c r="D633" s="4"/>
      <c r="E633" s="4"/>
      <c r="F633" s="4"/>
      <c r="G633" s="4"/>
      <c r="H633" s="4"/>
    </row>
    <row r="634" ht="15.75" customHeight="1">
      <c r="D634" s="4"/>
      <c r="E634" s="4"/>
      <c r="F634" s="4"/>
      <c r="G634" s="4"/>
      <c r="H634" s="4"/>
    </row>
    <row r="635" ht="15.75" customHeight="1">
      <c r="D635" s="4"/>
      <c r="E635" s="4"/>
      <c r="F635" s="4"/>
      <c r="G635" s="4"/>
      <c r="H635" s="4"/>
    </row>
    <row r="636" ht="15.75" customHeight="1">
      <c r="D636" s="4"/>
      <c r="E636" s="4"/>
      <c r="F636" s="4"/>
      <c r="G636" s="4"/>
      <c r="H636" s="4"/>
    </row>
    <row r="637" ht="15.75" customHeight="1">
      <c r="D637" s="4"/>
      <c r="E637" s="4"/>
      <c r="F637" s="4"/>
      <c r="G637" s="4"/>
      <c r="H637" s="4"/>
    </row>
    <row r="638" ht="15.75" customHeight="1">
      <c r="D638" s="4"/>
      <c r="E638" s="4"/>
      <c r="F638" s="4"/>
      <c r="G638" s="4"/>
      <c r="H638" s="4"/>
    </row>
    <row r="639" ht="15.75" customHeight="1">
      <c r="D639" s="4"/>
      <c r="E639" s="4"/>
      <c r="F639" s="4"/>
      <c r="G639" s="4"/>
      <c r="H639" s="4"/>
    </row>
    <row r="640" ht="15.75" customHeight="1">
      <c r="D640" s="4"/>
      <c r="E640" s="4"/>
      <c r="F640" s="4"/>
      <c r="G640" s="4"/>
      <c r="H640" s="4"/>
    </row>
    <row r="641" ht="15.75" customHeight="1">
      <c r="D641" s="4"/>
      <c r="E641" s="4"/>
      <c r="F641" s="4"/>
      <c r="G641" s="4"/>
      <c r="H641" s="4"/>
    </row>
    <row r="642" ht="15.75" customHeight="1">
      <c r="D642" s="4"/>
      <c r="E642" s="4"/>
      <c r="F642" s="4"/>
      <c r="G642" s="4"/>
      <c r="H642" s="4"/>
    </row>
    <row r="643" ht="15.75" customHeight="1">
      <c r="D643" s="4"/>
      <c r="E643" s="4"/>
      <c r="F643" s="4"/>
      <c r="G643" s="4"/>
      <c r="H643" s="4"/>
    </row>
    <row r="644" ht="15.75" customHeight="1">
      <c r="D644" s="4"/>
      <c r="E644" s="4"/>
      <c r="F644" s="4"/>
      <c r="G644" s="4"/>
      <c r="H644" s="4"/>
    </row>
    <row r="645" ht="15.75" customHeight="1">
      <c r="D645" s="4"/>
      <c r="E645" s="4"/>
      <c r="F645" s="4"/>
      <c r="G645" s="4"/>
      <c r="H645" s="4"/>
    </row>
    <row r="646" ht="15.75" customHeight="1">
      <c r="D646" s="4"/>
      <c r="E646" s="4"/>
      <c r="F646" s="4"/>
      <c r="G646" s="4"/>
      <c r="H646" s="4"/>
    </row>
    <row r="647" ht="15.75" customHeight="1">
      <c r="D647" s="4"/>
      <c r="E647" s="4"/>
      <c r="F647" s="4"/>
      <c r="G647" s="4"/>
      <c r="H647" s="4"/>
    </row>
    <row r="648" ht="15.75" customHeight="1">
      <c r="D648" s="4"/>
      <c r="E648" s="4"/>
      <c r="F648" s="4"/>
      <c r="G648" s="4"/>
      <c r="H648" s="4"/>
    </row>
    <row r="649" ht="15.75" customHeight="1">
      <c r="D649" s="4"/>
      <c r="E649" s="4"/>
      <c r="F649" s="4"/>
      <c r="G649" s="4"/>
      <c r="H649" s="4"/>
    </row>
    <row r="650" ht="15.75" customHeight="1">
      <c r="D650" s="4"/>
      <c r="E650" s="4"/>
      <c r="F650" s="4"/>
      <c r="G650" s="4"/>
      <c r="H650" s="4"/>
    </row>
    <row r="651" ht="15.75" customHeight="1">
      <c r="D651" s="4"/>
      <c r="E651" s="4"/>
      <c r="F651" s="4"/>
      <c r="G651" s="4"/>
      <c r="H651" s="4"/>
    </row>
    <row r="652" ht="15.75" customHeight="1">
      <c r="D652" s="4"/>
      <c r="E652" s="4"/>
      <c r="F652" s="4"/>
      <c r="G652" s="4"/>
      <c r="H652" s="4"/>
    </row>
    <row r="653" ht="15.75" customHeight="1">
      <c r="D653" s="4"/>
      <c r="E653" s="4"/>
      <c r="F653" s="4"/>
      <c r="G653" s="4"/>
      <c r="H653" s="4"/>
    </row>
    <row r="654" ht="15.75" customHeight="1">
      <c r="D654" s="4"/>
      <c r="E654" s="4"/>
      <c r="F654" s="4"/>
      <c r="G654" s="4"/>
      <c r="H654" s="4"/>
    </row>
    <row r="655" ht="15.75" customHeight="1">
      <c r="D655" s="4"/>
      <c r="E655" s="4"/>
      <c r="F655" s="4"/>
      <c r="G655" s="4"/>
      <c r="H655" s="4"/>
    </row>
    <row r="656" ht="15.75" customHeight="1">
      <c r="D656" s="4"/>
      <c r="E656" s="4"/>
      <c r="F656" s="4"/>
      <c r="G656" s="4"/>
      <c r="H656" s="4"/>
    </row>
    <row r="657" ht="15.75" customHeight="1">
      <c r="D657" s="4"/>
      <c r="E657" s="4"/>
      <c r="F657" s="4"/>
      <c r="G657" s="4"/>
      <c r="H657" s="4"/>
    </row>
    <row r="658" ht="15.75" customHeight="1">
      <c r="D658" s="4"/>
      <c r="E658" s="4"/>
      <c r="F658" s="4"/>
      <c r="G658" s="4"/>
      <c r="H658" s="4"/>
    </row>
    <row r="659" ht="15.75" customHeight="1">
      <c r="D659" s="4"/>
      <c r="E659" s="4"/>
      <c r="F659" s="4"/>
      <c r="G659" s="4"/>
      <c r="H659" s="4"/>
    </row>
    <row r="660" ht="15.75" customHeight="1">
      <c r="D660" s="4"/>
      <c r="E660" s="4"/>
      <c r="F660" s="4"/>
      <c r="G660" s="4"/>
      <c r="H660" s="4"/>
    </row>
    <row r="661" ht="15.75" customHeight="1">
      <c r="D661" s="4"/>
      <c r="E661" s="4"/>
      <c r="F661" s="4"/>
      <c r="G661" s="4"/>
      <c r="H661" s="4"/>
    </row>
    <row r="662" ht="15.75" customHeight="1">
      <c r="D662" s="4"/>
      <c r="E662" s="4"/>
      <c r="F662" s="4"/>
      <c r="G662" s="4"/>
      <c r="H662" s="4"/>
    </row>
    <row r="663" ht="15.75" customHeight="1">
      <c r="D663" s="4"/>
      <c r="E663" s="4"/>
      <c r="F663" s="4"/>
      <c r="G663" s="4"/>
      <c r="H663" s="4"/>
    </row>
    <row r="664" ht="15.75" customHeight="1">
      <c r="D664" s="4"/>
      <c r="E664" s="4"/>
      <c r="F664" s="4"/>
      <c r="G664" s="4"/>
      <c r="H664" s="4"/>
    </row>
    <row r="665" ht="15.75" customHeight="1">
      <c r="D665" s="4"/>
      <c r="E665" s="4"/>
      <c r="F665" s="4"/>
      <c r="G665" s="4"/>
      <c r="H665" s="4"/>
    </row>
    <row r="666" ht="15.75" customHeight="1">
      <c r="D666" s="4"/>
      <c r="E666" s="4"/>
      <c r="F666" s="4"/>
      <c r="G666" s="4"/>
      <c r="H666" s="4"/>
    </row>
    <row r="667" ht="15.75" customHeight="1">
      <c r="D667" s="4"/>
      <c r="E667" s="4"/>
      <c r="F667" s="4"/>
      <c r="G667" s="4"/>
      <c r="H667" s="4"/>
    </row>
    <row r="668" ht="15.75" customHeight="1">
      <c r="D668" s="4"/>
      <c r="E668" s="4"/>
      <c r="F668" s="4"/>
      <c r="G668" s="4"/>
      <c r="H668" s="4"/>
    </row>
    <row r="669" ht="15.75" customHeight="1">
      <c r="D669" s="4"/>
      <c r="E669" s="4"/>
      <c r="F669" s="4"/>
      <c r="G669" s="4"/>
      <c r="H669" s="4"/>
    </row>
    <row r="670" ht="15.75" customHeight="1">
      <c r="D670" s="4"/>
      <c r="E670" s="4"/>
      <c r="F670" s="4"/>
      <c r="G670" s="4"/>
      <c r="H670" s="4"/>
    </row>
    <row r="671" ht="15.75" customHeight="1">
      <c r="D671" s="4"/>
      <c r="E671" s="4"/>
      <c r="F671" s="4"/>
      <c r="G671" s="4"/>
      <c r="H671" s="4"/>
    </row>
    <row r="672" ht="15.75" customHeight="1">
      <c r="D672" s="4"/>
      <c r="E672" s="4"/>
      <c r="F672" s="4"/>
      <c r="G672" s="4"/>
      <c r="H672" s="4"/>
    </row>
    <row r="673" ht="15.75" customHeight="1">
      <c r="D673" s="4"/>
      <c r="E673" s="4"/>
      <c r="F673" s="4"/>
      <c r="G673" s="4"/>
      <c r="H673" s="4"/>
    </row>
    <row r="674" ht="15.75" customHeight="1">
      <c r="D674" s="4"/>
      <c r="E674" s="4"/>
      <c r="F674" s="4"/>
      <c r="G674" s="4"/>
      <c r="H674" s="4"/>
    </row>
    <row r="675" ht="15.75" customHeight="1">
      <c r="D675" s="4"/>
      <c r="E675" s="4"/>
      <c r="F675" s="4"/>
      <c r="G675" s="4"/>
      <c r="H675" s="4"/>
    </row>
    <row r="676" ht="15.75" customHeight="1">
      <c r="D676" s="4"/>
      <c r="E676" s="4"/>
      <c r="F676" s="4"/>
      <c r="G676" s="4"/>
      <c r="H676" s="4"/>
    </row>
    <row r="677" ht="15.75" customHeight="1">
      <c r="D677" s="4"/>
      <c r="E677" s="4"/>
      <c r="F677" s="4"/>
      <c r="G677" s="4"/>
      <c r="H677" s="4"/>
    </row>
    <row r="678" ht="15.75" customHeight="1">
      <c r="D678" s="4"/>
      <c r="E678" s="4"/>
      <c r="F678" s="4"/>
      <c r="G678" s="4"/>
      <c r="H678" s="4"/>
    </row>
    <row r="679" ht="15.75" customHeight="1">
      <c r="D679" s="4"/>
      <c r="E679" s="4"/>
      <c r="F679" s="4"/>
      <c r="G679" s="4"/>
      <c r="H679" s="4"/>
    </row>
    <row r="680" ht="15.75" customHeight="1">
      <c r="D680" s="4"/>
      <c r="E680" s="4"/>
      <c r="F680" s="4"/>
      <c r="G680" s="4"/>
      <c r="H680" s="4"/>
    </row>
    <row r="681" ht="15.75" customHeight="1">
      <c r="D681" s="4"/>
      <c r="E681" s="4"/>
      <c r="F681" s="4"/>
      <c r="G681" s="4"/>
      <c r="H681" s="4"/>
    </row>
    <row r="682" ht="15.75" customHeight="1">
      <c r="D682" s="4"/>
      <c r="E682" s="4"/>
      <c r="F682" s="4"/>
      <c r="G682" s="4"/>
      <c r="H682" s="4"/>
    </row>
    <row r="683" ht="15.75" customHeight="1">
      <c r="D683" s="4"/>
      <c r="E683" s="4"/>
      <c r="F683" s="4"/>
      <c r="G683" s="4"/>
      <c r="H683" s="4"/>
    </row>
    <row r="684" ht="15.75" customHeight="1">
      <c r="D684" s="4"/>
      <c r="E684" s="4"/>
      <c r="F684" s="4"/>
      <c r="G684" s="4"/>
      <c r="H684" s="4"/>
    </row>
    <row r="685" ht="15.75" customHeight="1">
      <c r="D685" s="4"/>
      <c r="E685" s="4"/>
      <c r="F685" s="4"/>
      <c r="G685" s="4"/>
      <c r="H685" s="4"/>
    </row>
    <row r="686" ht="15.75" customHeight="1">
      <c r="D686" s="4"/>
      <c r="E686" s="4"/>
      <c r="F686" s="4"/>
      <c r="G686" s="4"/>
      <c r="H686" s="4"/>
    </row>
    <row r="687" ht="15.75" customHeight="1">
      <c r="D687" s="4"/>
      <c r="E687" s="4"/>
      <c r="F687" s="4"/>
      <c r="G687" s="4"/>
      <c r="H687" s="4"/>
    </row>
    <row r="688" ht="15.75" customHeight="1">
      <c r="D688" s="4"/>
      <c r="E688" s="4"/>
      <c r="F688" s="4"/>
      <c r="G688" s="4"/>
      <c r="H688" s="4"/>
    </row>
    <row r="689" ht="15.75" customHeight="1">
      <c r="D689" s="4"/>
      <c r="E689" s="4"/>
      <c r="F689" s="4"/>
      <c r="G689" s="4"/>
      <c r="H689" s="4"/>
    </row>
    <row r="690" ht="15.75" customHeight="1">
      <c r="D690" s="4"/>
      <c r="E690" s="4"/>
      <c r="F690" s="4"/>
      <c r="G690" s="4"/>
      <c r="H690" s="4"/>
    </row>
    <row r="691" ht="15.75" customHeight="1">
      <c r="D691" s="4"/>
      <c r="E691" s="4"/>
      <c r="F691" s="4"/>
      <c r="G691" s="4"/>
      <c r="H691" s="4"/>
    </row>
    <row r="692" ht="15.75" customHeight="1">
      <c r="D692" s="4"/>
      <c r="E692" s="4"/>
      <c r="F692" s="4"/>
      <c r="G692" s="4"/>
      <c r="H692" s="4"/>
    </row>
    <row r="693" ht="15.75" customHeight="1">
      <c r="D693" s="4"/>
      <c r="E693" s="4"/>
      <c r="F693" s="4"/>
      <c r="G693" s="4"/>
      <c r="H693" s="4"/>
    </row>
    <row r="694" ht="15.75" customHeight="1">
      <c r="D694" s="4"/>
      <c r="E694" s="4"/>
      <c r="F694" s="4"/>
      <c r="G694" s="4"/>
      <c r="H694" s="4"/>
    </row>
    <row r="695" ht="15.75" customHeight="1">
      <c r="D695" s="4"/>
      <c r="E695" s="4"/>
      <c r="F695" s="4"/>
      <c r="G695" s="4"/>
      <c r="H695" s="4"/>
    </row>
    <row r="696" ht="15.75" customHeight="1">
      <c r="D696" s="4"/>
      <c r="E696" s="4"/>
      <c r="F696" s="4"/>
      <c r="G696" s="4"/>
      <c r="H696" s="4"/>
    </row>
    <row r="697" ht="15.75" customHeight="1">
      <c r="D697" s="4"/>
      <c r="E697" s="4"/>
      <c r="F697" s="4"/>
      <c r="G697" s="4"/>
      <c r="H697" s="4"/>
    </row>
    <row r="698" ht="15.75" customHeight="1">
      <c r="D698" s="4"/>
      <c r="E698" s="4"/>
      <c r="F698" s="4"/>
      <c r="G698" s="4"/>
      <c r="H698" s="4"/>
    </row>
    <row r="699" ht="15.75" customHeight="1">
      <c r="D699" s="4"/>
      <c r="E699" s="4"/>
      <c r="F699" s="4"/>
      <c r="G699" s="4"/>
      <c r="H699" s="4"/>
    </row>
    <row r="700" ht="15.75" customHeight="1">
      <c r="D700" s="4"/>
      <c r="E700" s="4"/>
      <c r="F700" s="4"/>
      <c r="G700" s="4"/>
      <c r="H700" s="4"/>
    </row>
    <row r="701" ht="15.75" customHeight="1">
      <c r="D701" s="4"/>
      <c r="E701" s="4"/>
      <c r="F701" s="4"/>
      <c r="G701" s="4"/>
      <c r="H701" s="4"/>
    </row>
    <row r="702" ht="15.75" customHeight="1">
      <c r="D702" s="4"/>
      <c r="E702" s="4"/>
      <c r="F702" s="4"/>
      <c r="G702" s="4"/>
      <c r="H702" s="4"/>
    </row>
    <row r="703" ht="15.75" customHeight="1">
      <c r="D703" s="4"/>
      <c r="E703" s="4"/>
      <c r="F703" s="4"/>
      <c r="G703" s="4"/>
      <c r="H703" s="4"/>
    </row>
    <row r="704" ht="15.75" customHeight="1">
      <c r="D704" s="4"/>
      <c r="E704" s="4"/>
      <c r="F704" s="4"/>
      <c r="G704" s="4"/>
      <c r="H704" s="4"/>
    </row>
    <row r="705" ht="15.75" customHeight="1">
      <c r="D705" s="4"/>
      <c r="E705" s="4"/>
      <c r="F705" s="4"/>
      <c r="G705" s="4"/>
      <c r="H705" s="4"/>
    </row>
    <row r="706" ht="15.75" customHeight="1">
      <c r="D706" s="4"/>
      <c r="E706" s="4"/>
      <c r="F706" s="4"/>
      <c r="G706" s="4"/>
      <c r="H706" s="4"/>
    </row>
    <row r="707" ht="15.75" customHeight="1">
      <c r="D707" s="4"/>
      <c r="E707" s="4"/>
      <c r="F707" s="4"/>
      <c r="G707" s="4"/>
      <c r="H707" s="4"/>
    </row>
    <row r="708" ht="15.75" customHeight="1">
      <c r="D708" s="4"/>
      <c r="E708" s="4"/>
      <c r="F708" s="4"/>
      <c r="G708" s="4"/>
      <c r="H708" s="4"/>
    </row>
    <row r="709" ht="15.75" customHeight="1">
      <c r="D709" s="4"/>
      <c r="E709" s="4"/>
      <c r="F709" s="4"/>
      <c r="G709" s="4"/>
      <c r="H709" s="4"/>
    </row>
    <row r="710" ht="15.75" customHeight="1">
      <c r="D710" s="4"/>
      <c r="E710" s="4"/>
      <c r="F710" s="4"/>
      <c r="G710" s="4"/>
      <c r="H710" s="4"/>
    </row>
    <row r="711" ht="15.75" customHeight="1">
      <c r="D711" s="4"/>
      <c r="E711" s="4"/>
      <c r="F711" s="4"/>
      <c r="G711" s="4"/>
      <c r="H711" s="4"/>
    </row>
    <row r="712" ht="15.75" customHeight="1">
      <c r="D712" s="4"/>
      <c r="E712" s="4"/>
      <c r="F712" s="4"/>
      <c r="G712" s="4"/>
      <c r="H712" s="4"/>
    </row>
    <row r="713" ht="15.75" customHeight="1">
      <c r="D713" s="4"/>
      <c r="E713" s="4"/>
      <c r="F713" s="4"/>
      <c r="G713" s="4"/>
      <c r="H713" s="4"/>
    </row>
    <row r="714" ht="15.75" customHeight="1">
      <c r="D714" s="4"/>
      <c r="E714" s="4"/>
      <c r="F714" s="4"/>
      <c r="G714" s="4"/>
      <c r="H714" s="4"/>
    </row>
    <row r="715" ht="15.75" customHeight="1">
      <c r="D715" s="4"/>
      <c r="E715" s="4"/>
      <c r="F715" s="4"/>
      <c r="G715" s="4"/>
      <c r="H715" s="4"/>
    </row>
    <row r="716" ht="15.75" customHeight="1">
      <c r="D716" s="4"/>
      <c r="E716" s="4"/>
      <c r="F716" s="4"/>
      <c r="G716" s="4"/>
      <c r="H716" s="4"/>
    </row>
    <row r="717" ht="15.75" customHeight="1">
      <c r="D717" s="4"/>
      <c r="E717" s="4"/>
      <c r="F717" s="4"/>
      <c r="G717" s="4"/>
      <c r="H717" s="4"/>
    </row>
    <row r="718" ht="15.75" customHeight="1">
      <c r="D718" s="4"/>
      <c r="E718" s="4"/>
      <c r="F718" s="4"/>
      <c r="G718" s="4"/>
      <c r="H718" s="4"/>
    </row>
    <row r="719" ht="15.75" customHeight="1">
      <c r="D719" s="4"/>
      <c r="E719" s="4"/>
      <c r="F719" s="4"/>
      <c r="G719" s="4"/>
      <c r="H719" s="4"/>
    </row>
    <row r="720" ht="15.75" customHeight="1">
      <c r="D720" s="4"/>
      <c r="E720" s="4"/>
      <c r="F720" s="4"/>
      <c r="G720" s="4"/>
      <c r="H720" s="4"/>
    </row>
    <row r="721" ht="15.75" customHeight="1">
      <c r="D721" s="4"/>
      <c r="E721" s="4"/>
      <c r="F721" s="4"/>
      <c r="G721" s="4"/>
      <c r="H721" s="4"/>
    </row>
    <row r="722" ht="15.75" customHeight="1">
      <c r="D722" s="4"/>
      <c r="E722" s="4"/>
      <c r="F722" s="4"/>
      <c r="G722" s="4"/>
      <c r="H722" s="4"/>
    </row>
    <row r="723" ht="15.75" customHeight="1">
      <c r="D723" s="4"/>
      <c r="E723" s="4"/>
      <c r="F723" s="4"/>
      <c r="G723" s="4"/>
      <c r="H723" s="4"/>
    </row>
    <row r="724" ht="15.75" customHeight="1">
      <c r="D724" s="4"/>
      <c r="E724" s="4"/>
      <c r="F724" s="4"/>
      <c r="G724" s="4"/>
      <c r="H724" s="4"/>
    </row>
    <row r="725" ht="15.75" customHeight="1">
      <c r="D725" s="4"/>
      <c r="E725" s="4"/>
      <c r="F725" s="4"/>
      <c r="G725" s="4"/>
      <c r="H725" s="4"/>
    </row>
    <row r="726" ht="15.75" customHeight="1">
      <c r="D726" s="4"/>
      <c r="E726" s="4"/>
      <c r="F726" s="4"/>
      <c r="G726" s="4"/>
      <c r="H726" s="4"/>
    </row>
    <row r="727" ht="15.75" customHeight="1">
      <c r="D727" s="4"/>
      <c r="E727" s="4"/>
      <c r="F727" s="4"/>
      <c r="G727" s="4"/>
      <c r="H727" s="4"/>
    </row>
    <row r="728" ht="15.75" customHeight="1">
      <c r="D728" s="4"/>
      <c r="E728" s="4"/>
      <c r="F728" s="4"/>
      <c r="G728" s="4"/>
      <c r="H728" s="4"/>
    </row>
    <row r="729" ht="15.75" customHeight="1">
      <c r="D729" s="4"/>
      <c r="E729" s="4"/>
      <c r="F729" s="4"/>
      <c r="G729" s="4"/>
      <c r="H729" s="4"/>
    </row>
    <row r="730" ht="15.75" customHeight="1">
      <c r="D730" s="4"/>
      <c r="E730" s="4"/>
      <c r="F730" s="4"/>
      <c r="G730" s="4"/>
      <c r="H730" s="4"/>
    </row>
    <row r="731" ht="15.75" customHeight="1">
      <c r="D731" s="4"/>
      <c r="E731" s="4"/>
      <c r="F731" s="4"/>
      <c r="G731" s="4"/>
      <c r="H731" s="4"/>
    </row>
    <row r="732" ht="15.75" customHeight="1">
      <c r="D732" s="4"/>
      <c r="E732" s="4"/>
      <c r="F732" s="4"/>
      <c r="G732" s="4"/>
      <c r="H732" s="4"/>
    </row>
    <row r="733" ht="15.75" customHeight="1">
      <c r="D733" s="4"/>
      <c r="E733" s="4"/>
      <c r="F733" s="4"/>
      <c r="G733" s="4"/>
      <c r="H733" s="4"/>
    </row>
    <row r="734" ht="15.75" customHeight="1">
      <c r="D734" s="4"/>
      <c r="E734" s="4"/>
      <c r="F734" s="4"/>
      <c r="G734" s="4"/>
      <c r="H734" s="4"/>
    </row>
    <row r="735" ht="15.75" customHeight="1">
      <c r="D735" s="4"/>
      <c r="E735" s="4"/>
      <c r="F735" s="4"/>
      <c r="G735" s="4"/>
      <c r="H735" s="4"/>
    </row>
    <row r="736" ht="15.75" customHeight="1">
      <c r="D736" s="4"/>
      <c r="E736" s="4"/>
      <c r="F736" s="4"/>
      <c r="G736" s="4"/>
      <c r="H736" s="4"/>
    </row>
    <row r="737" ht="15.75" customHeight="1">
      <c r="D737" s="4"/>
      <c r="E737" s="4"/>
      <c r="F737" s="4"/>
      <c r="G737" s="4"/>
      <c r="H737" s="4"/>
    </row>
    <row r="738" ht="15.75" customHeight="1">
      <c r="D738" s="4"/>
      <c r="E738" s="4"/>
      <c r="F738" s="4"/>
      <c r="G738" s="4"/>
      <c r="H738" s="4"/>
    </row>
    <row r="739" ht="15.75" customHeight="1">
      <c r="D739" s="4"/>
      <c r="E739" s="4"/>
      <c r="F739" s="4"/>
      <c r="G739" s="4"/>
      <c r="H739" s="4"/>
    </row>
    <row r="740" ht="15.75" customHeight="1">
      <c r="D740" s="4"/>
      <c r="E740" s="4"/>
      <c r="F740" s="4"/>
      <c r="G740" s="4"/>
      <c r="H740" s="4"/>
    </row>
    <row r="741" ht="15.75" customHeight="1">
      <c r="D741" s="4"/>
      <c r="E741" s="4"/>
      <c r="F741" s="4"/>
      <c r="G741" s="4"/>
      <c r="H741" s="4"/>
    </row>
    <row r="742" ht="15.75" customHeight="1">
      <c r="D742" s="4"/>
      <c r="E742" s="4"/>
      <c r="F742" s="4"/>
      <c r="G742" s="4"/>
      <c r="H742" s="4"/>
    </row>
    <row r="743" ht="15.75" customHeight="1">
      <c r="D743" s="4"/>
      <c r="E743" s="4"/>
      <c r="F743" s="4"/>
      <c r="G743" s="4"/>
      <c r="H743" s="4"/>
    </row>
    <row r="744" ht="15.75" customHeight="1">
      <c r="D744" s="4"/>
      <c r="E744" s="4"/>
      <c r="F744" s="4"/>
      <c r="G744" s="4"/>
      <c r="H744" s="4"/>
    </row>
    <row r="745" ht="15.75" customHeight="1">
      <c r="D745" s="4"/>
      <c r="E745" s="4"/>
      <c r="F745" s="4"/>
      <c r="G745" s="4"/>
      <c r="H745" s="4"/>
    </row>
    <row r="746" ht="15.75" customHeight="1">
      <c r="D746" s="4"/>
      <c r="E746" s="4"/>
      <c r="F746" s="4"/>
      <c r="G746" s="4"/>
      <c r="H746" s="4"/>
    </row>
    <row r="747" ht="15.75" customHeight="1">
      <c r="D747" s="4"/>
      <c r="E747" s="4"/>
      <c r="F747" s="4"/>
      <c r="G747" s="4"/>
      <c r="H747" s="4"/>
    </row>
    <row r="748" ht="15.75" customHeight="1">
      <c r="D748" s="4"/>
      <c r="E748" s="4"/>
      <c r="F748" s="4"/>
      <c r="G748" s="4"/>
      <c r="H748" s="4"/>
    </row>
    <row r="749" ht="15.75" customHeight="1">
      <c r="D749" s="4"/>
      <c r="E749" s="4"/>
      <c r="F749" s="4"/>
      <c r="G749" s="4"/>
      <c r="H749" s="4"/>
    </row>
    <row r="750" ht="15.75" customHeight="1">
      <c r="D750" s="4"/>
      <c r="E750" s="4"/>
      <c r="F750" s="4"/>
      <c r="G750" s="4"/>
      <c r="H750" s="4"/>
    </row>
    <row r="751" ht="15.75" customHeight="1">
      <c r="D751" s="4"/>
      <c r="E751" s="4"/>
      <c r="F751" s="4"/>
      <c r="G751" s="4"/>
      <c r="H751" s="4"/>
    </row>
    <row r="752" ht="15.75" customHeight="1">
      <c r="D752" s="4"/>
      <c r="E752" s="4"/>
      <c r="F752" s="4"/>
      <c r="G752" s="4"/>
      <c r="H752" s="4"/>
    </row>
    <row r="753" ht="15.75" customHeight="1">
      <c r="D753" s="4"/>
      <c r="E753" s="4"/>
      <c r="F753" s="4"/>
      <c r="G753" s="4"/>
      <c r="H753" s="4"/>
    </row>
    <row r="754" ht="15.75" customHeight="1">
      <c r="D754" s="4"/>
      <c r="E754" s="4"/>
      <c r="F754" s="4"/>
      <c r="G754" s="4"/>
      <c r="H754" s="4"/>
    </row>
    <row r="755" ht="15.75" customHeight="1">
      <c r="D755" s="4"/>
      <c r="E755" s="4"/>
      <c r="F755" s="4"/>
      <c r="G755" s="4"/>
      <c r="H755" s="4"/>
    </row>
    <row r="756" ht="15.75" customHeight="1">
      <c r="D756" s="4"/>
      <c r="E756" s="4"/>
      <c r="F756" s="4"/>
      <c r="G756" s="4"/>
      <c r="H756" s="4"/>
    </row>
    <row r="757" ht="15.75" customHeight="1">
      <c r="D757" s="4"/>
      <c r="E757" s="4"/>
      <c r="F757" s="4"/>
      <c r="G757" s="4"/>
      <c r="H757" s="4"/>
    </row>
    <row r="758" ht="15.75" customHeight="1">
      <c r="D758" s="4"/>
      <c r="E758" s="4"/>
      <c r="F758" s="4"/>
      <c r="G758" s="4"/>
      <c r="H758" s="4"/>
    </row>
    <row r="759" ht="15.75" customHeight="1">
      <c r="D759" s="4"/>
      <c r="E759" s="4"/>
      <c r="F759" s="4"/>
      <c r="G759" s="4"/>
      <c r="H759" s="4"/>
    </row>
    <row r="760" ht="15.75" customHeight="1">
      <c r="D760" s="4"/>
      <c r="E760" s="4"/>
      <c r="F760" s="4"/>
      <c r="G760" s="4"/>
      <c r="H760" s="4"/>
    </row>
    <row r="761" ht="15.75" customHeight="1">
      <c r="D761" s="4"/>
      <c r="E761" s="4"/>
      <c r="F761" s="4"/>
      <c r="G761" s="4"/>
      <c r="H761" s="4"/>
    </row>
    <row r="762" ht="15.75" customHeight="1">
      <c r="D762" s="4"/>
      <c r="E762" s="4"/>
      <c r="F762" s="4"/>
      <c r="G762" s="4"/>
      <c r="H762" s="4"/>
    </row>
    <row r="763" ht="15.75" customHeight="1">
      <c r="D763" s="4"/>
      <c r="E763" s="4"/>
      <c r="F763" s="4"/>
      <c r="G763" s="4"/>
      <c r="H763" s="4"/>
    </row>
    <row r="764" ht="15.75" customHeight="1">
      <c r="D764" s="4"/>
      <c r="E764" s="4"/>
      <c r="F764" s="4"/>
      <c r="G764" s="4"/>
      <c r="H764" s="4"/>
    </row>
    <row r="765" ht="15.75" customHeight="1">
      <c r="D765" s="4"/>
      <c r="E765" s="4"/>
      <c r="F765" s="4"/>
      <c r="G765" s="4"/>
      <c r="H765" s="4"/>
    </row>
    <row r="766" ht="15.75" customHeight="1">
      <c r="D766" s="4"/>
      <c r="E766" s="4"/>
      <c r="F766" s="4"/>
      <c r="G766" s="4"/>
      <c r="H766" s="4"/>
    </row>
    <row r="767" ht="15.75" customHeight="1">
      <c r="D767" s="4"/>
      <c r="E767" s="4"/>
      <c r="F767" s="4"/>
      <c r="G767" s="4"/>
      <c r="H767" s="4"/>
    </row>
    <row r="768" ht="15.75" customHeight="1">
      <c r="D768" s="4"/>
      <c r="E768" s="4"/>
      <c r="F768" s="4"/>
      <c r="G768" s="4"/>
      <c r="H768" s="4"/>
    </row>
    <row r="769" ht="15.75" customHeight="1">
      <c r="D769" s="4"/>
      <c r="E769" s="4"/>
      <c r="F769" s="4"/>
      <c r="G769" s="4"/>
      <c r="H769" s="4"/>
    </row>
    <row r="770" ht="15.75" customHeight="1">
      <c r="D770" s="4"/>
      <c r="E770" s="4"/>
      <c r="F770" s="4"/>
      <c r="G770" s="4"/>
      <c r="H770" s="4"/>
    </row>
    <row r="771" ht="15.75" customHeight="1">
      <c r="D771" s="4"/>
      <c r="E771" s="4"/>
      <c r="F771" s="4"/>
      <c r="G771" s="4"/>
      <c r="H771" s="4"/>
    </row>
    <row r="772" ht="15.75" customHeight="1">
      <c r="D772" s="4"/>
      <c r="E772" s="4"/>
      <c r="F772" s="4"/>
      <c r="G772" s="4"/>
      <c r="H772" s="4"/>
    </row>
    <row r="773" ht="15.75" customHeight="1">
      <c r="D773" s="4"/>
      <c r="E773" s="4"/>
      <c r="F773" s="4"/>
      <c r="G773" s="4"/>
      <c r="H773" s="4"/>
    </row>
    <row r="774" ht="15.75" customHeight="1">
      <c r="D774" s="4"/>
      <c r="E774" s="4"/>
      <c r="F774" s="4"/>
      <c r="G774" s="4"/>
      <c r="H774" s="4"/>
    </row>
    <row r="775" ht="15.75" customHeight="1">
      <c r="D775" s="4"/>
      <c r="E775" s="4"/>
      <c r="F775" s="4"/>
      <c r="G775" s="4"/>
      <c r="H775" s="4"/>
    </row>
    <row r="776" ht="15.75" customHeight="1">
      <c r="D776" s="4"/>
      <c r="E776" s="4"/>
      <c r="F776" s="4"/>
      <c r="G776" s="4"/>
      <c r="H776" s="4"/>
    </row>
    <row r="777" ht="15.75" customHeight="1">
      <c r="D777" s="4"/>
      <c r="E777" s="4"/>
      <c r="F777" s="4"/>
      <c r="G777" s="4"/>
      <c r="H777" s="4"/>
    </row>
    <row r="778" ht="15.75" customHeight="1">
      <c r="D778" s="4"/>
      <c r="E778" s="4"/>
      <c r="F778" s="4"/>
      <c r="G778" s="4"/>
      <c r="H778" s="4"/>
    </row>
    <row r="779" ht="15.75" customHeight="1">
      <c r="D779" s="4"/>
      <c r="E779" s="4"/>
      <c r="F779" s="4"/>
      <c r="G779" s="4"/>
      <c r="H779" s="4"/>
    </row>
    <row r="780" ht="15.75" customHeight="1">
      <c r="D780" s="4"/>
      <c r="E780" s="4"/>
      <c r="F780" s="4"/>
      <c r="G780" s="4"/>
      <c r="H780" s="4"/>
    </row>
    <row r="781" ht="15.75" customHeight="1">
      <c r="D781" s="4"/>
      <c r="E781" s="4"/>
      <c r="F781" s="4"/>
      <c r="G781" s="4"/>
      <c r="H781" s="4"/>
    </row>
    <row r="782" ht="15.75" customHeight="1">
      <c r="D782" s="4"/>
      <c r="E782" s="4"/>
      <c r="F782" s="4"/>
      <c r="G782" s="4"/>
      <c r="H782" s="4"/>
    </row>
    <row r="783" ht="15.75" customHeight="1">
      <c r="D783" s="4"/>
      <c r="E783" s="4"/>
      <c r="F783" s="4"/>
      <c r="G783" s="4"/>
      <c r="H783" s="4"/>
    </row>
    <row r="784" ht="15.75" customHeight="1">
      <c r="D784" s="4"/>
      <c r="E784" s="4"/>
      <c r="F784" s="4"/>
      <c r="G784" s="4"/>
      <c r="H784" s="4"/>
    </row>
    <row r="785" ht="15.75" customHeight="1">
      <c r="D785" s="4"/>
      <c r="E785" s="4"/>
      <c r="F785" s="4"/>
      <c r="G785" s="4"/>
      <c r="H785" s="4"/>
    </row>
    <row r="786" ht="15.75" customHeight="1">
      <c r="D786" s="4"/>
      <c r="E786" s="4"/>
      <c r="F786" s="4"/>
      <c r="G786" s="4"/>
      <c r="H786" s="4"/>
    </row>
    <row r="787" ht="15.75" customHeight="1">
      <c r="D787" s="4"/>
      <c r="E787" s="4"/>
      <c r="F787" s="4"/>
      <c r="G787" s="4"/>
      <c r="H787" s="4"/>
    </row>
    <row r="788" ht="15.75" customHeight="1">
      <c r="D788" s="4"/>
      <c r="E788" s="4"/>
      <c r="F788" s="4"/>
      <c r="G788" s="4"/>
      <c r="H788" s="4"/>
    </row>
    <row r="789" ht="15.75" customHeight="1">
      <c r="D789" s="4"/>
      <c r="E789" s="4"/>
      <c r="F789" s="4"/>
      <c r="G789" s="4"/>
      <c r="H789" s="4"/>
    </row>
    <row r="790" ht="15.75" customHeight="1">
      <c r="D790" s="4"/>
      <c r="E790" s="4"/>
      <c r="F790" s="4"/>
      <c r="G790" s="4"/>
      <c r="H790" s="4"/>
    </row>
    <row r="791" ht="15.75" customHeight="1">
      <c r="D791" s="4"/>
      <c r="E791" s="4"/>
      <c r="F791" s="4"/>
      <c r="G791" s="4"/>
      <c r="H791" s="4"/>
    </row>
    <row r="792" ht="15.75" customHeight="1">
      <c r="D792" s="4"/>
      <c r="E792" s="4"/>
      <c r="F792" s="4"/>
      <c r="G792" s="4"/>
      <c r="H792" s="4"/>
    </row>
    <row r="793" ht="15.75" customHeight="1">
      <c r="D793" s="4"/>
      <c r="E793" s="4"/>
      <c r="F793" s="4"/>
      <c r="G793" s="4"/>
      <c r="H793" s="4"/>
    </row>
    <row r="794" ht="15.75" customHeight="1">
      <c r="D794" s="4"/>
      <c r="E794" s="4"/>
      <c r="F794" s="4"/>
      <c r="G794" s="4"/>
      <c r="H794" s="4"/>
    </row>
    <row r="795" ht="15.75" customHeight="1">
      <c r="D795" s="4"/>
      <c r="E795" s="4"/>
      <c r="F795" s="4"/>
      <c r="G795" s="4"/>
      <c r="H795" s="4"/>
    </row>
    <row r="796" ht="15.75" customHeight="1">
      <c r="D796" s="4"/>
      <c r="E796" s="4"/>
      <c r="F796" s="4"/>
      <c r="G796" s="4"/>
      <c r="H796" s="4"/>
    </row>
    <row r="797" ht="15.75" customHeight="1">
      <c r="D797" s="4"/>
      <c r="E797" s="4"/>
      <c r="F797" s="4"/>
      <c r="G797" s="4"/>
      <c r="H797" s="4"/>
    </row>
    <row r="798" ht="15.75" customHeight="1">
      <c r="D798" s="4"/>
      <c r="E798" s="4"/>
      <c r="F798" s="4"/>
      <c r="G798" s="4"/>
      <c r="H798" s="4"/>
    </row>
    <row r="799" ht="15.75" customHeight="1">
      <c r="D799" s="4"/>
      <c r="E799" s="4"/>
      <c r="F799" s="4"/>
      <c r="G799" s="4"/>
      <c r="H799" s="4"/>
    </row>
    <row r="800" ht="15.75" customHeight="1">
      <c r="D800" s="4"/>
      <c r="E800" s="4"/>
      <c r="F800" s="4"/>
      <c r="G800" s="4"/>
      <c r="H800" s="4"/>
    </row>
    <row r="801" ht="15.75" customHeight="1">
      <c r="D801" s="4"/>
      <c r="E801" s="4"/>
      <c r="F801" s="4"/>
      <c r="G801" s="4"/>
      <c r="H801" s="4"/>
    </row>
    <row r="802" ht="15.75" customHeight="1">
      <c r="D802" s="4"/>
      <c r="E802" s="4"/>
      <c r="F802" s="4"/>
      <c r="G802" s="4"/>
      <c r="H802" s="4"/>
    </row>
    <row r="803" ht="15.75" customHeight="1">
      <c r="D803" s="4"/>
      <c r="E803" s="4"/>
      <c r="F803" s="4"/>
      <c r="G803" s="4"/>
      <c r="H803" s="4"/>
    </row>
    <row r="804" ht="15.75" customHeight="1">
      <c r="D804" s="4"/>
      <c r="E804" s="4"/>
      <c r="F804" s="4"/>
      <c r="G804" s="4"/>
      <c r="H804" s="4"/>
    </row>
    <row r="805" ht="15.75" customHeight="1">
      <c r="D805" s="4"/>
      <c r="E805" s="4"/>
      <c r="F805" s="4"/>
      <c r="G805" s="4"/>
      <c r="H805" s="4"/>
    </row>
    <row r="806" ht="15.75" customHeight="1">
      <c r="D806" s="4"/>
      <c r="E806" s="4"/>
      <c r="F806" s="4"/>
      <c r="G806" s="4"/>
      <c r="H806" s="4"/>
    </row>
    <row r="807" ht="15.75" customHeight="1">
      <c r="D807" s="4"/>
      <c r="E807" s="4"/>
      <c r="F807" s="4"/>
      <c r="G807" s="4"/>
      <c r="H807" s="4"/>
    </row>
    <row r="808" ht="15.75" customHeight="1">
      <c r="D808" s="4"/>
      <c r="E808" s="4"/>
      <c r="F808" s="4"/>
      <c r="G808" s="4"/>
      <c r="H808" s="4"/>
    </row>
    <row r="809" ht="15.75" customHeight="1">
      <c r="D809" s="4"/>
      <c r="E809" s="4"/>
      <c r="F809" s="4"/>
      <c r="G809" s="4"/>
      <c r="H809" s="4"/>
    </row>
    <row r="810" ht="15.75" customHeight="1">
      <c r="D810" s="4"/>
      <c r="E810" s="4"/>
      <c r="F810" s="4"/>
      <c r="G810" s="4"/>
      <c r="H810" s="4"/>
    </row>
    <row r="811" ht="15.75" customHeight="1">
      <c r="D811" s="4"/>
      <c r="E811" s="4"/>
      <c r="F811" s="4"/>
      <c r="G811" s="4"/>
      <c r="H811" s="4"/>
    </row>
    <row r="812" ht="15.75" customHeight="1">
      <c r="D812" s="4"/>
      <c r="E812" s="4"/>
      <c r="F812" s="4"/>
      <c r="G812" s="4"/>
      <c r="H812" s="4"/>
    </row>
    <row r="813" ht="15.75" customHeight="1">
      <c r="D813" s="4"/>
      <c r="E813" s="4"/>
      <c r="F813" s="4"/>
      <c r="G813" s="4"/>
      <c r="H813" s="4"/>
    </row>
    <row r="814" ht="15.75" customHeight="1">
      <c r="D814" s="4"/>
      <c r="E814" s="4"/>
      <c r="F814" s="4"/>
      <c r="G814" s="4"/>
      <c r="H814" s="4"/>
    </row>
    <row r="815" ht="15.75" customHeight="1">
      <c r="D815" s="4"/>
      <c r="E815" s="4"/>
      <c r="F815" s="4"/>
      <c r="G815" s="4"/>
      <c r="H815" s="4"/>
    </row>
    <row r="816" ht="15.75" customHeight="1">
      <c r="D816" s="4"/>
      <c r="E816" s="4"/>
      <c r="F816" s="4"/>
      <c r="G816" s="4"/>
      <c r="H816" s="4"/>
    </row>
    <row r="817" ht="15.75" customHeight="1">
      <c r="D817" s="4"/>
      <c r="E817" s="4"/>
      <c r="F817" s="4"/>
      <c r="G817" s="4"/>
      <c r="H817" s="4"/>
    </row>
    <row r="818" ht="15.75" customHeight="1">
      <c r="D818" s="4"/>
      <c r="E818" s="4"/>
      <c r="F818" s="4"/>
      <c r="G818" s="4"/>
      <c r="H818" s="4"/>
    </row>
    <row r="819" ht="15.75" customHeight="1">
      <c r="D819" s="4"/>
      <c r="E819" s="4"/>
      <c r="F819" s="4"/>
      <c r="G819" s="4"/>
      <c r="H819" s="4"/>
    </row>
    <row r="820" ht="15.75" customHeight="1">
      <c r="D820" s="4"/>
      <c r="E820" s="4"/>
      <c r="F820" s="4"/>
      <c r="G820" s="4"/>
      <c r="H820" s="4"/>
    </row>
    <row r="821" ht="15.75" customHeight="1">
      <c r="D821" s="4"/>
      <c r="E821" s="4"/>
      <c r="F821" s="4"/>
      <c r="G821" s="4"/>
      <c r="H821" s="4"/>
    </row>
    <row r="822" ht="15.75" customHeight="1">
      <c r="D822" s="4"/>
      <c r="E822" s="4"/>
      <c r="F822" s="4"/>
      <c r="G822" s="4"/>
      <c r="H822" s="4"/>
    </row>
    <row r="823" ht="15.75" customHeight="1">
      <c r="D823" s="4"/>
      <c r="E823" s="4"/>
      <c r="F823" s="4"/>
      <c r="G823" s="4"/>
      <c r="H823" s="4"/>
    </row>
    <row r="824" ht="15.75" customHeight="1">
      <c r="D824" s="4"/>
      <c r="E824" s="4"/>
      <c r="F824" s="4"/>
      <c r="G824" s="4"/>
      <c r="H824" s="4"/>
    </row>
    <row r="825" ht="15.75" customHeight="1">
      <c r="D825" s="4"/>
      <c r="E825" s="4"/>
      <c r="F825" s="4"/>
      <c r="G825" s="4"/>
      <c r="H825" s="4"/>
    </row>
    <row r="826" ht="15.75" customHeight="1">
      <c r="D826" s="4"/>
      <c r="E826" s="4"/>
      <c r="F826" s="4"/>
      <c r="G826" s="4"/>
      <c r="H826" s="4"/>
    </row>
    <row r="827" ht="15.75" customHeight="1">
      <c r="D827" s="4"/>
      <c r="E827" s="4"/>
      <c r="F827" s="4"/>
      <c r="G827" s="4"/>
      <c r="H827" s="4"/>
    </row>
    <row r="828" ht="15.75" customHeight="1">
      <c r="D828" s="4"/>
      <c r="E828" s="4"/>
      <c r="F828" s="4"/>
      <c r="G828" s="4"/>
      <c r="H828" s="4"/>
    </row>
    <row r="829" ht="15.75" customHeight="1">
      <c r="D829" s="4"/>
      <c r="E829" s="4"/>
      <c r="F829" s="4"/>
      <c r="G829" s="4"/>
      <c r="H829" s="4"/>
    </row>
    <row r="830" ht="15.75" customHeight="1">
      <c r="D830" s="4"/>
      <c r="E830" s="4"/>
      <c r="F830" s="4"/>
      <c r="G830" s="4"/>
      <c r="H830" s="4"/>
    </row>
    <row r="831" ht="15.75" customHeight="1">
      <c r="D831" s="4"/>
      <c r="E831" s="4"/>
      <c r="F831" s="4"/>
      <c r="G831" s="4"/>
      <c r="H831" s="4"/>
    </row>
    <row r="832" ht="15.75" customHeight="1">
      <c r="D832" s="4"/>
      <c r="E832" s="4"/>
      <c r="F832" s="4"/>
      <c r="G832" s="4"/>
      <c r="H832" s="4"/>
    </row>
    <row r="833" ht="15.75" customHeight="1">
      <c r="D833" s="4"/>
      <c r="E833" s="4"/>
      <c r="F833" s="4"/>
      <c r="G833" s="4"/>
      <c r="H833" s="4"/>
    </row>
    <row r="834" ht="15.75" customHeight="1">
      <c r="D834" s="4"/>
      <c r="E834" s="4"/>
      <c r="F834" s="4"/>
      <c r="G834" s="4"/>
      <c r="H834" s="4"/>
    </row>
    <row r="835" ht="15.75" customHeight="1">
      <c r="D835" s="4"/>
      <c r="E835" s="4"/>
      <c r="F835" s="4"/>
      <c r="G835" s="4"/>
      <c r="H835" s="4"/>
    </row>
    <row r="836" ht="15.75" customHeight="1">
      <c r="D836" s="4"/>
      <c r="E836" s="4"/>
      <c r="F836" s="4"/>
      <c r="G836" s="4"/>
      <c r="H836" s="4"/>
    </row>
    <row r="837" ht="15.75" customHeight="1">
      <c r="D837" s="4"/>
      <c r="E837" s="4"/>
      <c r="F837" s="4"/>
      <c r="G837" s="4"/>
      <c r="H837" s="4"/>
    </row>
    <row r="838" ht="15.75" customHeight="1">
      <c r="D838" s="4"/>
      <c r="E838" s="4"/>
      <c r="F838" s="4"/>
      <c r="G838" s="4"/>
      <c r="H838" s="4"/>
    </row>
    <row r="839" ht="15.75" customHeight="1">
      <c r="D839" s="4"/>
      <c r="E839" s="4"/>
      <c r="F839" s="4"/>
      <c r="G839" s="4"/>
      <c r="H839" s="4"/>
    </row>
    <row r="840" ht="15.75" customHeight="1">
      <c r="D840" s="4"/>
      <c r="E840" s="4"/>
      <c r="F840" s="4"/>
      <c r="G840" s="4"/>
      <c r="H840" s="4"/>
    </row>
    <row r="841" ht="15.75" customHeight="1">
      <c r="D841" s="4"/>
      <c r="E841" s="4"/>
      <c r="F841" s="4"/>
      <c r="G841" s="4"/>
      <c r="H841" s="4"/>
    </row>
    <row r="842" ht="15.75" customHeight="1">
      <c r="D842" s="4"/>
      <c r="E842" s="4"/>
      <c r="F842" s="4"/>
      <c r="G842" s="4"/>
      <c r="H842" s="4"/>
    </row>
    <row r="843" ht="15.75" customHeight="1">
      <c r="D843" s="4"/>
      <c r="E843" s="4"/>
      <c r="F843" s="4"/>
      <c r="G843" s="4"/>
      <c r="H843" s="4"/>
    </row>
    <row r="844" ht="15.75" customHeight="1">
      <c r="D844" s="4"/>
      <c r="E844" s="4"/>
      <c r="F844" s="4"/>
      <c r="G844" s="4"/>
      <c r="H844" s="4"/>
    </row>
    <row r="845" ht="15.75" customHeight="1">
      <c r="D845" s="4"/>
      <c r="E845" s="4"/>
      <c r="F845" s="4"/>
      <c r="G845" s="4"/>
      <c r="H845" s="4"/>
    </row>
    <row r="846" ht="15.75" customHeight="1">
      <c r="D846" s="4"/>
      <c r="E846" s="4"/>
      <c r="F846" s="4"/>
      <c r="G846" s="4"/>
      <c r="H846" s="4"/>
    </row>
    <row r="847" ht="15.75" customHeight="1">
      <c r="D847" s="4"/>
      <c r="E847" s="4"/>
      <c r="F847" s="4"/>
      <c r="G847" s="4"/>
      <c r="H847" s="4"/>
    </row>
    <row r="848" ht="15.75" customHeight="1">
      <c r="D848" s="4"/>
      <c r="E848" s="4"/>
      <c r="F848" s="4"/>
      <c r="G848" s="4"/>
      <c r="H848" s="4"/>
    </row>
    <row r="849" ht="15.75" customHeight="1">
      <c r="D849" s="4"/>
      <c r="E849" s="4"/>
      <c r="F849" s="4"/>
      <c r="G849" s="4"/>
      <c r="H849" s="4"/>
    </row>
    <row r="850" ht="15.75" customHeight="1">
      <c r="D850" s="4"/>
      <c r="E850" s="4"/>
      <c r="F850" s="4"/>
      <c r="G850" s="4"/>
      <c r="H850" s="4"/>
    </row>
    <row r="851" ht="15.75" customHeight="1">
      <c r="D851" s="4"/>
      <c r="E851" s="4"/>
      <c r="F851" s="4"/>
      <c r="G851" s="4"/>
      <c r="H851" s="4"/>
    </row>
    <row r="852" ht="15.75" customHeight="1">
      <c r="D852" s="4"/>
      <c r="E852" s="4"/>
      <c r="F852" s="4"/>
      <c r="G852" s="4"/>
      <c r="H852" s="4"/>
    </row>
    <row r="853" ht="15.75" customHeight="1">
      <c r="D853" s="4"/>
      <c r="E853" s="4"/>
      <c r="F853" s="4"/>
      <c r="G853" s="4"/>
      <c r="H853" s="4"/>
    </row>
    <row r="854" ht="15.75" customHeight="1">
      <c r="D854" s="4"/>
      <c r="E854" s="4"/>
      <c r="F854" s="4"/>
      <c r="G854" s="4"/>
      <c r="H854" s="4"/>
    </row>
    <row r="855" ht="15.75" customHeight="1">
      <c r="D855" s="4"/>
      <c r="E855" s="4"/>
      <c r="F855" s="4"/>
      <c r="G855" s="4"/>
      <c r="H855" s="4"/>
    </row>
    <row r="856" ht="15.75" customHeight="1">
      <c r="D856" s="4"/>
      <c r="E856" s="4"/>
      <c r="F856" s="4"/>
      <c r="G856" s="4"/>
      <c r="H856" s="4"/>
    </row>
    <row r="857" ht="15.75" customHeight="1">
      <c r="D857" s="4"/>
      <c r="E857" s="4"/>
      <c r="F857" s="4"/>
      <c r="G857" s="4"/>
      <c r="H857" s="4"/>
    </row>
    <row r="858" ht="15.75" customHeight="1">
      <c r="D858" s="4"/>
      <c r="E858" s="4"/>
      <c r="F858" s="4"/>
      <c r="G858" s="4"/>
      <c r="H858" s="4"/>
    </row>
    <row r="859" ht="15.75" customHeight="1">
      <c r="D859" s="4"/>
      <c r="E859" s="4"/>
      <c r="F859" s="4"/>
      <c r="G859" s="4"/>
      <c r="H859" s="4"/>
    </row>
    <row r="860" ht="15.75" customHeight="1">
      <c r="D860" s="4"/>
      <c r="E860" s="4"/>
      <c r="F860" s="4"/>
      <c r="G860" s="4"/>
      <c r="H860" s="4"/>
    </row>
    <row r="861" ht="15.75" customHeight="1">
      <c r="D861" s="4"/>
      <c r="E861" s="4"/>
      <c r="F861" s="4"/>
      <c r="G861" s="4"/>
      <c r="H861" s="4"/>
    </row>
    <row r="862" ht="15.75" customHeight="1">
      <c r="D862" s="4"/>
      <c r="E862" s="4"/>
      <c r="F862" s="4"/>
      <c r="G862" s="4"/>
      <c r="H862" s="4"/>
    </row>
    <row r="863" ht="15.75" customHeight="1">
      <c r="D863" s="4"/>
      <c r="E863" s="4"/>
      <c r="F863" s="4"/>
      <c r="G863" s="4"/>
      <c r="H863" s="4"/>
    </row>
    <row r="864" ht="15.75" customHeight="1">
      <c r="D864" s="4"/>
      <c r="E864" s="4"/>
      <c r="F864" s="4"/>
      <c r="G864" s="4"/>
      <c r="H864" s="4"/>
    </row>
    <row r="865" ht="15.75" customHeight="1">
      <c r="D865" s="4"/>
      <c r="E865" s="4"/>
      <c r="F865" s="4"/>
      <c r="G865" s="4"/>
      <c r="H865" s="4"/>
    </row>
    <row r="866" ht="15.75" customHeight="1">
      <c r="D866" s="4"/>
      <c r="E866" s="4"/>
      <c r="F866" s="4"/>
      <c r="G866" s="4"/>
      <c r="H866" s="4"/>
    </row>
    <row r="867" ht="15.75" customHeight="1">
      <c r="D867" s="4"/>
      <c r="E867" s="4"/>
      <c r="F867" s="4"/>
      <c r="G867" s="4"/>
      <c r="H867" s="4"/>
    </row>
    <row r="868" ht="15.75" customHeight="1">
      <c r="D868" s="4"/>
      <c r="E868" s="4"/>
      <c r="F868" s="4"/>
      <c r="G868" s="4"/>
      <c r="H868" s="4"/>
    </row>
    <row r="869" ht="15.75" customHeight="1">
      <c r="D869" s="4"/>
      <c r="E869" s="4"/>
      <c r="F869" s="4"/>
      <c r="G869" s="4"/>
      <c r="H869" s="4"/>
    </row>
    <row r="870" ht="15.75" customHeight="1">
      <c r="D870" s="4"/>
      <c r="E870" s="4"/>
      <c r="F870" s="4"/>
      <c r="G870" s="4"/>
      <c r="H870" s="4"/>
    </row>
    <row r="871" ht="15.75" customHeight="1">
      <c r="D871" s="4"/>
      <c r="E871" s="4"/>
      <c r="F871" s="4"/>
      <c r="G871" s="4"/>
      <c r="H871" s="4"/>
    </row>
    <row r="872" ht="15.75" customHeight="1">
      <c r="D872" s="4"/>
      <c r="E872" s="4"/>
      <c r="F872" s="4"/>
      <c r="G872" s="4"/>
      <c r="H872" s="4"/>
    </row>
    <row r="873" ht="15.75" customHeight="1">
      <c r="D873" s="4"/>
      <c r="E873" s="4"/>
      <c r="F873" s="4"/>
      <c r="G873" s="4"/>
      <c r="H873" s="4"/>
    </row>
    <row r="874" ht="15.75" customHeight="1">
      <c r="D874" s="4"/>
      <c r="E874" s="4"/>
      <c r="F874" s="4"/>
      <c r="G874" s="4"/>
      <c r="H874" s="4"/>
    </row>
    <row r="875" ht="15.75" customHeight="1">
      <c r="D875" s="4"/>
      <c r="E875" s="4"/>
      <c r="F875" s="4"/>
      <c r="G875" s="4"/>
      <c r="H875" s="4"/>
    </row>
    <row r="876" ht="15.75" customHeight="1">
      <c r="D876" s="4"/>
      <c r="E876" s="4"/>
      <c r="F876" s="4"/>
      <c r="G876" s="4"/>
      <c r="H876" s="4"/>
    </row>
    <row r="877" ht="15.75" customHeight="1">
      <c r="D877" s="4"/>
      <c r="E877" s="4"/>
      <c r="F877" s="4"/>
      <c r="G877" s="4"/>
      <c r="H877" s="4"/>
    </row>
    <row r="878" ht="15.75" customHeight="1">
      <c r="D878" s="4"/>
      <c r="E878" s="4"/>
      <c r="F878" s="4"/>
      <c r="G878" s="4"/>
      <c r="H878" s="4"/>
    </row>
    <row r="879" ht="15.75" customHeight="1">
      <c r="D879" s="4"/>
      <c r="E879" s="4"/>
      <c r="F879" s="4"/>
      <c r="G879" s="4"/>
      <c r="H879" s="4"/>
    </row>
    <row r="880" ht="15.75" customHeight="1">
      <c r="D880" s="4"/>
      <c r="E880" s="4"/>
      <c r="F880" s="4"/>
      <c r="G880" s="4"/>
      <c r="H880" s="4"/>
    </row>
    <row r="881" ht="15.75" customHeight="1">
      <c r="D881" s="4"/>
      <c r="E881" s="4"/>
      <c r="F881" s="4"/>
      <c r="G881" s="4"/>
      <c r="H881" s="4"/>
    </row>
    <row r="882" ht="15.75" customHeight="1">
      <c r="D882" s="4"/>
      <c r="E882" s="4"/>
      <c r="F882" s="4"/>
      <c r="G882" s="4"/>
      <c r="H882" s="4"/>
    </row>
    <row r="883" ht="15.75" customHeight="1">
      <c r="D883" s="4"/>
      <c r="E883" s="4"/>
      <c r="F883" s="4"/>
      <c r="G883" s="4"/>
      <c r="H883" s="4"/>
    </row>
    <row r="884" ht="15.75" customHeight="1">
      <c r="D884" s="4"/>
      <c r="E884" s="4"/>
      <c r="F884" s="4"/>
      <c r="G884" s="4"/>
      <c r="H884" s="4"/>
    </row>
    <row r="885" ht="15.75" customHeight="1">
      <c r="D885" s="4"/>
      <c r="E885" s="4"/>
      <c r="F885" s="4"/>
      <c r="G885" s="4"/>
      <c r="H885" s="4"/>
    </row>
    <row r="886" ht="15.75" customHeight="1">
      <c r="D886" s="4"/>
      <c r="E886" s="4"/>
      <c r="F886" s="4"/>
      <c r="G886" s="4"/>
      <c r="H886" s="4"/>
    </row>
    <row r="887" ht="15.75" customHeight="1">
      <c r="D887" s="4"/>
      <c r="E887" s="4"/>
      <c r="F887" s="4"/>
      <c r="G887" s="4"/>
      <c r="H887" s="4"/>
    </row>
    <row r="888" ht="15.75" customHeight="1">
      <c r="D888" s="4"/>
      <c r="E888" s="4"/>
      <c r="F888" s="4"/>
      <c r="G888" s="4"/>
      <c r="H888" s="4"/>
    </row>
    <row r="889" ht="15.75" customHeight="1">
      <c r="D889" s="4"/>
      <c r="E889" s="4"/>
      <c r="F889" s="4"/>
      <c r="G889" s="4"/>
      <c r="H889" s="4"/>
    </row>
    <row r="890" ht="15.75" customHeight="1">
      <c r="D890" s="4"/>
      <c r="E890" s="4"/>
      <c r="F890" s="4"/>
      <c r="G890" s="4"/>
      <c r="H890" s="4"/>
    </row>
    <row r="891" ht="15.75" customHeight="1">
      <c r="D891" s="4"/>
      <c r="E891" s="4"/>
      <c r="F891" s="4"/>
      <c r="G891" s="4"/>
      <c r="H891" s="4"/>
    </row>
    <row r="892" ht="15.75" customHeight="1">
      <c r="D892" s="4"/>
      <c r="E892" s="4"/>
      <c r="F892" s="4"/>
      <c r="G892" s="4"/>
      <c r="H892" s="4"/>
    </row>
    <row r="893" ht="15.75" customHeight="1">
      <c r="D893" s="4"/>
      <c r="E893" s="4"/>
      <c r="F893" s="4"/>
      <c r="G893" s="4"/>
      <c r="H893" s="4"/>
    </row>
    <row r="894" ht="15.75" customHeight="1">
      <c r="D894" s="4"/>
      <c r="E894" s="4"/>
      <c r="F894" s="4"/>
      <c r="G894" s="4"/>
      <c r="H894" s="4"/>
    </row>
    <row r="895" ht="15.75" customHeight="1">
      <c r="D895" s="4"/>
      <c r="E895" s="4"/>
      <c r="F895" s="4"/>
      <c r="G895" s="4"/>
      <c r="H895" s="4"/>
    </row>
    <row r="896" ht="15.75" customHeight="1">
      <c r="D896" s="4"/>
      <c r="E896" s="4"/>
      <c r="F896" s="4"/>
      <c r="G896" s="4"/>
      <c r="H896" s="4"/>
    </row>
    <row r="897" ht="15.75" customHeight="1">
      <c r="D897" s="4"/>
      <c r="E897" s="4"/>
      <c r="F897" s="4"/>
      <c r="G897" s="4"/>
      <c r="H897" s="4"/>
    </row>
    <row r="898" ht="15.75" customHeight="1">
      <c r="D898" s="4"/>
      <c r="E898" s="4"/>
      <c r="F898" s="4"/>
      <c r="G898" s="4"/>
      <c r="H898" s="4"/>
    </row>
    <row r="899" ht="15.75" customHeight="1">
      <c r="D899" s="4"/>
      <c r="E899" s="4"/>
      <c r="F899" s="4"/>
      <c r="G899" s="4"/>
      <c r="H899" s="4"/>
    </row>
    <row r="900" ht="15.75" customHeight="1">
      <c r="D900" s="4"/>
      <c r="E900" s="4"/>
      <c r="F900" s="4"/>
      <c r="G900" s="4"/>
      <c r="H900" s="4"/>
    </row>
    <row r="901" ht="15.75" customHeight="1">
      <c r="D901" s="4"/>
      <c r="E901" s="4"/>
      <c r="F901" s="4"/>
      <c r="G901" s="4"/>
      <c r="H901" s="4"/>
    </row>
    <row r="902" ht="15.75" customHeight="1">
      <c r="D902" s="4"/>
      <c r="E902" s="4"/>
      <c r="F902" s="4"/>
      <c r="G902" s="4"/>
      <c r="H902" s="4"/>
    </row>
    <row r="903" ht="15.75" customHeight="1">
      <c r="D903" s="4"/>
      <c r="E903" s="4"/>
      <c r="F903" s="4"/>
      <c r="G903" s="4"/>
      <c r="H903" s="4"/>
    </row>
    <row r="904" ht="15.75" customHeight="1">
      <c r="D904" s="4"/>
      <c r="E904" s="4"/>
      <c r="F904" s="4"/>
      <c r="G904" s="4"/>
      <c r="H904" s="4"/>
    </row>
    <row r="905" ht="15.75" customHeight="1">
      <c r="D905" s="4"/>
      <c r="E905" s="4"/>
      <c r="F905" s="4"/>
      <c r="G905" s="4"/>
      <c r="H905" s="4"/>
    </row>
    <row r="906" ht="15.75" customHeight="1">
      <c r="D906" s="4"/>
      <c r="E906" s="4"/>
      <c r="F906" s="4"/>
      <c r="G906" s="4"/>
      <c r="H906" s="4"/>
    </row>
    <row r="907" ht="15.75" customHeight="1">
      <c r="D907" s="4"/>
      <c r="E907" s="4"/>
      <c r="F907" s="4"/>
      <c r="G907" s="4"/>
      <c r="H907" s="4"/>
    </row>
    <row r="908" ht="15.75" customHeight="1">
      <c r="D908" s="4"/>
      <c r="E908" s="4"/>
      <c r="F908" s="4"/>
      <c r="G908" s="4"/>
      <c r="H908" s="4"/>
    </row>
    <row r="909" ht="15.75" customHeight="1">
      <c r="D909" s="4"/>
      <c r="E909" s="4"/>
      <c r="F909" s="4"/>
      <c r="G909" s="4"/>
      <c r="H909" s="4"/>
    </row>
    <row r="910" ht="15.75" customHeight="1">
      <c r="D910" s="4"/>
      <c r="E910" s="4"/>
      <c r="F910" s="4"/>
      <c r="G910" s="4"/>
      <c r="H910" s="4"/>
    </row>
    <row r="911" ht="15.75" customHeight="1">
      <c r="D911" s="4"/>
      <c r="E911" s="4"/>
      <c r="F911" s="4"/>
      <c r="G911" s="4"/>
      <c r="H911" s="4"/>
    </row>
    <row r="912" ht="15.75" customHeight="1">
      <c r="D912" s="4"/>
      <c r="E912" s="4"/>
      <c r="F912" s="4"/>
      <c r="G912" s="4"/>
      <c r="H912" s="4"/>
    </row>
    <row r="913" ht="15.75" customHeight="1">
      <c r="D913" s="4"/>
      <c r="E913" s="4"/>
      <c r="F913" s="4"/>
      <c r="G913" s="4"/>
      <c r="H913" s="4"/>
    </row>
    <row r="914" ht="15.75" customHeight="1">
      <c r="D914" s="4"/>
      <c r="E914" s="4"/>
      <c r="F914" s="4"/>
      <c r="G914" s="4"/>
      <c r="H914" s="4"/>
    </row>
    <row r="915" ht="15.75" customHeight="1">
      <c r="D915" s="4"/>
      <c r="E915" s="4"/>
      <c r="F915" s="4"/>
      <c r="G915" s="4"/>
      <c r="H915" s="4"/>
    </row>
    <row r="916" ht="15.75" customHeight="1">
      <c r="D916" s="4"/>
      <c r="E916" s="4"/>
      <c r="F916" s="4"/>
      <c r="G916" s="4"/>
      <c r="H916" s="4"/>
    </row>
    <row r="917" ht="15.75" customHeight="1">
      <c r="D917" s="4"/>
      <c r="E917" s="4"/>
      <c r="F917" s="4"/>
      <c r="G917" s="4"/>
      <c r="H917" s="4"/>
    </row>
    <row r="918" ht="15.75" customHeight="1">
      <c r="D918" s="4"/>
      <c r="E918" s="4"/>
      <c r="F918" s="4"/>
      <c r="G918" s="4"/>
      <c r="H918" s="4"/>
    </row>
    <row r="919" ht="15.75" customHeight="1">
      <c r="D919" s="4"/>
      <c r="E919" s="4"/>
      <c r="F919" s="4"/>
      <c r="G919" s="4"/>
      <c r="H919" s="4"/>
    </row>
    <row r="920" ht="15.75" customHeight="1">
      <c r="D920" s="4"/>
      <c r="E920" s="4"/>
      <c r="F920" s="4"/>
      <c r="G920" s="4"/>
      <c r="H920" s="4"/>
    </row>
    <row r="921" ht="15.75" customHeight="1">
      <c r="D921" s="4"/>
      <c r="E921" s="4"/>
      <c r="F921" s="4"/>
      <c r="G921" s="4"/>
      <c r="H921" s="4"/>
    </row>
    <row r="922" ht="15.75" customHeight="1">
      <c r="D922" s="4"/>
      <c r="E922" s="4"/>
      <c r="F922" s="4"/>
      <c r="G922" s="4"/>
      <c r="H922" s="4"/>
    </row>
    <row r="923" ht="15.75" customHeight="1">
      <c r="D923" s="4"/>
      <c r="E923" s="4"/>
      <c r="F923" s="4"/>
      <c r="G923" s="4"/>
      <c r="H923" s="4"/>
    </row>
    <row r="924" ht="15.75" customHeight="1">
      <c r="D924" s="4"/>
      <c r="E924" s="4"/>
      <c r="F924" s="4"/>
      <c r="G924" s="4"/>
      <c r="H924" s="4"/>
    </row>
    <row r="925" ht="15.75" customHeight="1">
      <c r="D925" s="4"/>
      <c r="E925" s="4"/>
      <c r="F925" s="4"/>
      <c r="G925" s="4"/>
      <c r="H925" s="4"/>
    </row>
    <row r="926" ht="15.75" customHeight="1">
      <c r="D926" s="4"/>
      <c r="E926" s="4"/>
      <c r="F926" s="4"/>
      <c r="G926" s="4"/>
      <c r="H926" s="4"/>
    </row>
    <row r="927" ht="15.75" customHeight="1">
      <c r="D927" s="4"/>
      <c r="E927" s="4"/>
      <c r="F927" s="4"/>
      <c r="G927" s="4"/>
      <c r="H927" s="4"/>
    </row>
    <row r="928" ht="15.75" customHeight="1">
      <c r="D928" s="4"/>
      <c r="E928" s="4"/>
      <c r="F928" s="4"/>
      <c r="G928" s="4"/>
      <c r="H928" s="4"/>
    </row>
    <row r="929" ht="15.75" customHeight="1">
      <c r="D929" s="4"/>
      <c r="E929" s="4"/>
      <c r="F929" s="4"/>
      <c r="G929" s="4"/>
      <c r="H929" s="4"/>
    </row>
    <row r="930" ht="15.75" customHeight="1">
      <c r="D930" s="4"/>
      <c r="E930" s="4"/>
      <c r="F930" s="4"/>
      <c r="G930" s="4"/>
      <c r="H930" s="4"/>
    </row>
    <row r="931" ht="15.75" customHeight="1">
      <c r="D931" s="4"/>
      <c r="E931" s="4"/>
      <c r="F931" s="4"/>
      <c r="G931" s="4"/>
      <c r="H931" s="4"/>
    </row>
    <row r="932" ht="15.75" customHeight="1">
      <c r="D932" s="4"/>
      <c r="E932" s="4"/>
      <c r="F932" s="4"/>
      <c r="G932" s="4"/>
      <c r="H932" s="4"/>
    </row>
    <row r="933" ht="15.75" customHeight="1">
      <c r="D933" s="4"/>
      <c r="E933" s="4"/>
      <c r="F933" s="4"/>
      <c r="G933" s="4"/>
      <c r="H933" s="4"/>
    </row>
    <row r="934" ht="15.75" customHeight="1">
      <c r="D934" s="4"/>
      <c r="E934" s="4"/>
      <c r="F934" s="4"/>
      <c r="G934" s="4"/>
      <c r="H934" s="4"/>
    </row>
    <row r="935" ht="15.75" customHeight="1">
      <c r="D935" s="4"/>
      <c r="E935" s="4"/>
      <c r="F935" s="4"/>
      <c r="G935" s="4"/>
      <c r="H935" s="4"/>
    </row>
    <row r="936" ht="15.75" customHeight="1">
      <c r="D936" s="4"/>
      <c r="E936" s="4"/>
      <c r="F936" s="4"/>
      <c r="G936" s="4"/>
      <c r="H936" s="4"/>
    </row>
    <row r="937" ht="15.75" customHeight="1">
      <c r="D937" s="4"/>
      <c r="E937" s="4"/>
      <c r="F937" s="4"/>
      <c r="G937" s="4"/>
      <c r="H937" s="4"/>
    </row>
    <row r="938" ht="15.75" customHeight="1">
      <c r="D938" s="4"/>
      <c r="E938" s="4"/>
      <c r="F938" s="4"/>
      <c r="G938" s="4"/>
      <c r="H938" s="4"/>
    </row>
    <row r="939" ht="15.75" customHeight="1">
      <c r="D939" s="4"/>
      <c r="E939" s="4"/>
      <c r="F939" s="4"/>
      <c r="G939" s="4"/>
      <c r="H939" s="4"/>
    </row>
    <row r="940" ht="15.75" customHeight="1">
      <c r="D940" s="4"/>
      <c r="E940" s="4"/>
      <c r="F940" s="4"/>
      <c r="G940" s="4"/>
      <c r="H940" s="4"/>
    </row>
    <row r="941" ht="15.75" customHeight="1">
      <c r="D941" s="4"/>
      <c r="E941" s="4"/>
      <c r="F941" s="4"/>
      <c r="G941" s="4"/>
      <c r="H941" s="4"/>
    </row>
    <row r="942" ht="15.75" customHeight="1">
      <c r="D942" s="4"/>
      <c r="E942" s="4"/>
      <c r="F942" s="4"/>
      <c r="G942" s="4"/>
      <c r="H942" s="4"/>
    </row>
    <row r="943" ht="15.75" customHeight="1">
      <c r="D943" s="4"/>
      <c r="E943" s="4"/>
      <c r="F943" s="4"/>
      <c r="G943" s="4"/>
      <c r="H943" s="4"/>
    </row>
    <row r="944" ht="15.75" customHeight="1">
      <c r="D944" s="4"/>
      <c r="E944" s="4"/>
      <c r="F944" s="4"/>
      <c r="G944" s="4"/>
      <c r="H944" s="4"/>
    </row>
    <row r="945" ht="15.75" customHeight="1">
      <c r="D945" s="4"/>
      <c r="E945" s="4"/>
      <c r="F945" s="4"/>
      <c r="G945" s="4"/>
      <c r="H945" s="4"/>
    </row>
    <row r="946" ht="15.75" customHeight="1">
      <c r="D946" s="4"/>
      <c r="E946" s="4"/>
      <c r="F946" s="4"/>
      <c r="G946" s="4"/>
      <c r="H946" s="4"/>
    </row>
    <row r="947" ht="15.75" customHeight="1">
      <c r="D947" s="4"/>
      <c r="E947" s="4"/>
      <c r="F947" s="4"/>
      <c r="G947" s="4"/>
      <c r="H947" s="4"/>
    </row>
    <row r="948" ht="15.75" customHeight="1">
      <c r="D948" s="4"/>
      <c r="E948" s="4"/>
      <c r="F948" s="4"/>
      <c r="G948" s="4"/>
      <c r="H948" s="4"/>
    </row>
    <row r="949" ht="15.75" customHeight="1">
      <c r="D949" s="4"/>
      <c r="E949" s="4"/>
      <c r="F949" s="4"/>
      <c r="G949" s="4"/>
      <c r="H949" s="4"/>
    </row>
    <row r="950" ht="15.75" customHeight="1">
      <c r="D950" s="4"/>
      <c r="E950" s="4"/>
      <c r="F950" s="4"/>
      <c r="G950" s="4"/>
      <c r="H950" s="4"/>
    </row>
    <row r="951" ht="15.75" customHeight="1">
      <c r="D951" s="4"/>
      <c r="E951" s="4"/>
      <c r="F951" s="4"/>
      <c r="G951" s="4"/>
      <c r="H951" s="4"/>
    </row>
    <row r="952" ht="15.75" customHeight="1">
      <c r="D952" s="4"/>
      <c r="E952" s="4"/>
      <c r="F952" s="4"/>
      <c r="G952" s="4"/>
      <c r="H952" s="4"/>
    </row>
    <row r="953" ht="15.75" customHeight="1">
      <c r="D953" s="4"/>
      <c r="E953" s="4"/>
      <c r="F953" s="4"/>
      <c r="G953" s="4"/>
      <c r="H953" s="4"/>
    </row>
    <row r="954" ht="15.75" customHeight="1">
      <c r="D954" s="4"/>
      <c r="E954" s="4"/>
      <c r="F954" s="4"/>
      <c r="G954" s="4"/>
      <c r="H954" s="4"/>
    </row>
    <row r="955" ht="15.75" customHeight="1">
      <c r="D955" s="4"/>
      <c r="E955" s="4"/>
      <c r="F955" s="4"/>
      <c r="G955" s="4"/>
      <c r="H955" s="4"/>
    </row>
    <row r="956" ht="15.75" customHeight="1">
      <c r="D956" s="4"/>
      <c r="E956" s="4"/>
      <c r="F956" s="4"/>
      <c r="G956" s="4"/>
      <c r="H956" s="4"/>
    </row>
    <row r="957" ht="15.75" customHeight="1">
      <c r="D957" s="4"/>
      <c r="E957" s="4"/>
      <c r="F957" s="4"/>
      <c r="G957" s="4"/>
      <c r="H957" s="4"/>
    </row>
    <row r="958" ht="15.75" customHeight="1">
      <c r="D958" s="4"/>
      <c r="E958" s="4"/>
      <c r="F958" s="4"/>
      <c r="G958" s="4"/>
      <c r="H958" s="4"/>
    </row>
    <row r="959" ht="15.75" customHeight="1">
      <c r="D959" s="4"/>
      <c r="E959" s="4"/>
      <c r="F959" s="4"/>
      <c r="G959" s="4"/>
      <c r="H959" s="4"/>
    </row>
    <row r="960" ht="15.75" customHeight="1">
      <c r="D960" s="4"/>
      <c r="E960" s="4"/>
      <c r="F960" s="4"/>
      <c r="G960" s="4"/>
      <c r="H960" s="4"/>
    </row>
    <row r="961" ht="15.75" customHeight="1">
      <c r="D961" s="4"/>
      <c r="E961" s="4"/>
      <c r="F961" s="4"/>
      <c r="G961" s="4"/>
      <c r="H961" s="4"/>
    </row>
    <row r="962" ht="15.75" customHeight="1">
      <c r="D962" s="4"/>
      <c r="E962" s="4"/>
      <c r="F962" s="4"/>
      <c r="G962" s="4"/>
      <c r="H962" s="4"/>
    </row>
    <row r="963" ht="15.75" customHeight="1">
      <c r="D963" s="4"/>
      <c r="E963" s="4"/>
      <c r="F963" s="4"/>
      <c r="G963" s="4"/>
      <c r="H963" s="4"/>
    </row>
    <row r="964" ht="15.75" customHeight="1">
      <c r="D964" s="4"/>
      <c r="E964" s="4"/>
      <c r="F964" s="4"/>
      <c r="G964" s="4"/>
      <c r="H964" s="4"/>
    </row>
    <row r="965" ht="15.75" customHeight="1">
      <c r="D965" s="4"/>
      <c r="E965" s="4"/>
      <c r="F965" s="4"/>
      <c r="G965" s="4"/>
      <c r="H965" s="4"/>
    </row>
    <row r="966" ht="15.75" customHeight="1">
      <c r="D966" s="4"/>
      <c r="E966" s="4"/>
      <c r="F966" s="4"/>
      <c r="G966" s="4"/>
      <c r="H966" s="4"/>
    </row>
    <row r="967" ht="15.75" customHeight="1">
      <c r="D967" s="4"/>
      <c r="E967" s="4"/>
      <c r="F967" s="4"/>
      <c r="G967" s="4"/>
      <c r="H967" s="4"/>
    </row>
    <row r="968" ht="15.75" customHeight="1">
      <c r="D968" s="4"/>
      <c r="E968" s="4"/>
      <c r="F968" s="4"/>
      <c r="G968" s="4"/>
      <c r="H968" s="4"/>
    </row>
    <row r="969" ht="15.75" customHeight="1">
      <c r="D969" s="4"/>
      <c r="E969" s="4"/>
      <c r="F969" s="4"/>
      <c r="G969" s="4"/>
      <c r="H969" s="4"/>
    </row>
    <row r="970" ht="15.75" customHeight="1">
      <c r="D970" s="4"/>
      <c r="E970" s="4"/>
      <c r="F970" s="4"/>
      <c r="G970" s="4"/>
      <c r="H970" s="4"/>
    </row>
    <row r="971" ht="15.75" customHeight="1">
      <c r="D971" s="4"/>
      <c r="E971" s="4"/>
      <c r="F971" s="4"/>
      <c r="G971" s="4"/>
      <c r="H971" s="4"/>
    </row>
    <row r="972" ht="15.75" customHeight="1">
      <c r="D972" s="4"/>
      <c r="E972" s="4"/>
      <c r="F972" s="4"/>
      <c r="G972" s="4"/>
      <c r="H972" s="4"/>
    </row>
    <row r="973" ht="15.75" customHeight="1">
      <c r="D973" s="4"/>
      <c r="E973" s="4"/>
      <c r="F973" s="4"/>
      <c r="G973" s="4"/>
      <c r="H973" s="4"/>
    </row>
    <row r="974" ht="15.75" customHeight="1">
      <c r="D974" s="4"/>
      <c r="E974" s="4"/>
      <c r="F974" s="4"/>
      <c r="G974" s="4"/>
      <c r="H974" s="4"/>
    </row>
    <row r="975" ht="15.75" customHeight="1">
      <c r="D975" s="4"/>
      <c r="E975" s="4"/>
      <c r="F975" s="4"/>
      <c r="G975" s="4"/>
      <c r="H975" s="4"/>
    </row>
    <row r="976" ht="15.75" customHeight="1">
      <c r="D976" s="4"/>
      <c r="E976" s="4"/>
      <c r="F976" s="4"/>
      <c r="G976" s="4"/>
      <c r="H976" s="4"/>
    </row>
    <row r="977" ht="15.75" customHeight="1">
      <c r="D977" s="4"/>
      <c r="E977" s="4"/>
      <c r="F977" s="4"/>
      <c r="G977" s="4"/>
      <c r="H977" s="4"/>
    </row>
    <row r="978" ht="15.75" customHeight="1">
      <c r="D978" s="4"/>
      <c r="E978" s="4"/>
      <c r="F978" s="4"/>
      <c r="G978" s="4"/>
      <c r="H978" s="4"/>
    </row>
    <row r="979" ht="15.75" customHeight="1">
      <c r="D979" s="4"/>
      <c r="E979" s="4"/>
      <c r="F979" s="4"/>
      <c r="G979" s="4"/>
      <c r="H979" s="4"/>
    </row>
    <row r="980" ht="15.75" customHeight="1">
      <c r="D980" s="4"/>
      <c r="E980" s="4"/>
      <c r="F980" s="4"/>
      <c r="G980" s="4"/>
      <c r="H980" s="4"/>
    </row>
    <row r="981" ht="15.75" customHeight="1">
      <c r="D981" s="4"/>
      <c r="E981" s="4"/>
      <c r="F981" s="4"/>
      <c r="G981" s="4"/>
      <c r="H981" s="4"/>
    </row>
    <row r="982" ht="15.75" customHeight="1">
      <c r="D982" s="4"/>
      <c r="E982" s="4"/>
      <c r="F982" s="4"/>
      <c r="G982" s="4"/>
      <c r="H982" s="4"/>
    </row>
    <row r="983" ht="15.75" customHeight="1">
      <c r="D983" s="4"/>
      <c r="E983" s="4"/>
      <c r="F983" s="4"/>
      <c r="G983" s="4"/>
      <c r="H983" s="4"/>
    </row>
    <row r="984" ht="15.75" customHeight="1">
      <c r="D984" s="4"/>
      <c r="E984" s="4"/>
      <c r="F984" s="4"/>
      <c r="G984" s="4"/>
      <c r="H984" s="4"/>
    </row>
    <row r="985" ht="15.75" customHeight="1">
      <c r="D985" s="4"/>
      <c r="E985" s="4"/>
      <c r="F985" s="4"/>
      <c r="G985" s="4"/>
      <c r="H985" s="4"/>
    </row>
    <row r="986" ht="15.75" customHeight="1">
      <c r="D986" s="4"/>
      <c r="E986" s="4"/>
      <c r="F986" s="4"/>
      <c r="G986" s="4"/>
      <c r="H986" s="4"/>
    </row>
    <row r="987" ht="15.75" customHeight="1">
      <c r="D987" s="4"/>
      <c r="E987" s="4"/>
      <c r="F987" s="4"/>
      <c r="G987" s="4"/>
      <c r="H987" s="4"/>
    </row>
    <row r="988" ht="15.75" customHeight="1">
      <c r="D988" s="4"/>
      <c r="E988" s="4"/>
      <c r="F988" s="4"/>
      <c r="G988" s="4"/>
      <c r="H988" s="4"/>
    </row>
    <row r="989" ht="15.75" customHeight="1">
      <c r="D989" s="4"/>
      <c r="E989" s="4"/>
      <c r="F989" s="4"/>
      <c r="G989" s="4"/>
      <c r="H989" s="4"/>
    </row>
    <row r="990" ht="15.75" customHeight="1">
      <c r="D990" s="4"/>
      <c r="E990" s="4"/>
      <c r="F990" s="4"/>
      <c r="G990" s="4"/>
      <c r="H990" s="4"/>
    </row>
    <row r="991" ht="15.75" customHeight="1">
      <c r="D991" s="4"/>
      <c r="E991" s="4"/>
      <c r="F991" s="4"/>
      <c r="G991" s="4"/>
      <c r="H991" s="4"/>
    </row>
    <row r="992" ht="15.75" customHeight="1">
      <c r="D992" s="4"/>
      <c r="E992" s="4"/>
      <c r="F992" s="4"/>
      <c r="G992" s="4"/>
      <c r="H992" s="4"/>
    </row>
    <row r="993" ht="15.75" customHeight="1">
      <c r="D993" s="4"/>
      <c r="E993" s="4"/>
      <c r="F993" s="4"/>
      <c r="G993" s="4"/>
      <c r="H993" s="4"/>
    </row>
    <row r="994" ht="15.75" customHeight="1">
      <c r="D994" s="4"/>
      <c r="E994" s="4"/>
      <c r="F994" s="4"/>
      <c r="G994" s="4"/>
      <c r="H994" s="4"/>
    </row>
    <row r="995" ht="15.75" customHeight="1">
      <c r="D995" s="4"/>
      <c r="E995" s="4"/>
      <c r="F995" s="4"/>
      <c r="G995" s="4"/>
      <c r="H995" s="4"/>
    </row>
    <row r="996" ht="15.75" customHeight="1">
      <c r="D996" s="4"/>
      <c r="E996" s="4"/>
      <c r="F996" s="4"/>
      <c r="G996" s="4"/>
      <c r="H996" s="4"/>
    </row>
    <row r="997" ht="15.75" customHeight="1">
      <c r="D997" s="4"/>
      <c r="E997" s="4"/>
      <c r="F997" s="4"/>
      <c r="G997" s="4"/>
      <c r="H997"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33.86"/>
    <col customWidth="1" min="3" max="4" width="20.29"/>
    <col customWidth="1" min="5" max="26" width="14.43"/>
  </cols>
  <sheetData>
    <row r="1" ht="15.75" customHeight="1">
      <c r="A1" s="1" t="s">
        <v>0</v>
      </c>
      <c r="B1" s="4" t="s">
        <v>3</v>
      </c>
      <c r="C1" s="1" t="s">
        <v>20</v>
      </c>
      <c r="D1" s="1" t="s">
        <v>473</v>
      </c>
      <c r="E1" s="4">
        <v>2004.0</v>
      </c>
      <c r="F1" s="4">
        <v>2005.0</v>
      </c>
      <c r="G1" s="4">
        <v>2006.0</v>
      </c>
      <c r="H1" s="4">
        <v>2007.0</v>
      </c>
      <c r="I1" s="4">
        <v>2008.0</v>
      </c>
      <c r="J1" s="4">
        <v>2009.0</v>
      </c>
      <c r="K1" s="4">
        <v>2010.0</v>
      </c>
      <c r="L1" s="4">
        <v>2011.0</v>
      </c>
      <c r="M1" s="4">
        <v>2012.0</v>
      </c>
      <c r="N1" s="4">
        <v>2013.0</v>
      </c>
      <c r="O1" s="4">
        <v>2014.0</v>
      </c>
      <c r="P1" s="1" t="s">
        <v>13</v>
      </c>
      <c r="Q1" s="4" t="s">
        <v>14</v>
      </c>
      <c r="R1" s="4" t="s">
        <v>15</v>
      </c>
    </row>
    <row r="2" ht="15.75" customHeight="1">
      <c r="A2" s="1" t="s">
        <v>5</v>
      </c>
      <c r="B2" s="1" t="s">
        <v>480</v>
      </c>
      <c r="C2" s="1" t="s">
        <v>483</v>
      </c>
      <c r="D2" s="1" t="s">
        <v>484</v>
      </c>
      <c r="E2" s="10">
        <v>1.45905888E8</v>
      </c>
      <c r="F2" s="10">
        <v>1.58581936E8</v>
      </c>
      <c r="G2" s="10">
        <v>1.72747045E8</v>
      </c>
      <c r="H2" s="10">
        <v>2.14053295E8</v>
      </c>
      <c r="I2" s="10">
        <v>3.83617676E8</v>
      </c>
      <c r="J2" s="10">
        <v>4.30879296E8</v>
      </c>
      <c r="K2" s="10">
        <v>4.11408542E8</v>
      </c>
      <c r="L2" s="10">
        <v>4.27128502E8</v>
      </c>
      <c r="M2" s="10">
        <v>3.89911033E8</v>
      </c>
      <c r="N2" s="10">
        <v>4.07331876E8</v>
      </c>
      <c r="O2" s="10">
        <v>4.48970358E8</v>
      </c>
    </row>
    <row r="3" ht="15.75" customHeight="1">
      <c r="A3" s="1" t="s">
        <v>5</v>
      </c>
      <c r="B3" s="1" t="s">
        <v>490</v>
      </c>
      <c r="C3" s="1" t="s">
        <v>483</v>
      </c>
      <c r="D3" s="1" t="s">
        <v>484</v>
      </c>
      <c r="E3" s="10">
        <v>1.49977422E8</v>
      </c>
      <c r="F3" s="10">
        <v>1.35484804E8</v>
      </c>
      <c r="G3" s="10">
        <v>1.49703687E8</v>
      </c>
      <c r="H3" s="10">
        <v>2.32864719E8</v>
      </c>
      <c r="I3" s="10">
        <v>3.14785535E8</v>
      </c>
      <c r="J3" s="10">
        <v>2.64501857E8</v>
      </c>
      <c r="K3" s="10">
        <v>4.1431416E8</v>
      </c>
      <c r="L3" s="10">
        <v>5.20111044E8</v>
      </c>
      <c r="M3" s="10">
        <v>4.15824193E8</v>
      </c>
      <c r="N3" s="10">
        <v>4.39112059E8</v>
      </c>
      <c r="O3" s="10">
        <v>4.22858367E8</v>
      </c>
    </row>
    <row r="4" ht="15.75" customHeight="1">
      <c r="A4" s="1" t="s">
        <v>5</v>
      </c>
      <c r="B4" s="1" t="s">
        <v>495</v>
      </c>
      <c r="C4" s="1" t="s">
        <v>483</v>
      </c>
      <c r="D4" s="1" t="s">
        <v>484</v>
      </c>
      <c r="E4" s="10">
        <v>6951.0</v>
      </c>
      <c r="F4" s="10">
        <v>8801.0</v>
      </c>
      <c r="G4" s="10">
        <v>9628.0</v>
      </c>
      <c r="H4" s="10">
        <v>8818.0</v>
      </c>
      <c r="I4" s="10">
        <v>8405.0</v>
      </c>
      <c r="J4" s="10">
        <v>7217.0</v>
      </c>
      <c r="K4" s="10">
        <v>6394.0</v>
      </c>
      <c r="L4" s="10">
        <v>6513.0</v>
      </c>
      <c r="M4" s="10">
        <v>6973.0</v>
      </c>
      <c r="N4" s="10">
        <v>6751.0</v>
      </c>
      <c r="O4" s="10">
        <v>24803.0</v>
      </c>
    </row>
    <row r="5" ht="15.75" customHeight="1">
      <c r="A5" s="1" t="s">
        <v>5</v>
      </c>
      <c r="B5" s="1" t="s">
        <v>501</v>
      </c>
      <c r="C5" s="1" t="s">
        <v>483</v>
      </c>
      <c r="D5" s="1" t="s">
        <v>484</v>
      </c>
      <c r="E5" s="10"/>
      <c r="F5" s="10"/>
      <c r="G5" s="10"/>
      <c r="H5" s="10"/>
      <c r="I5" s="10"/>
      <c r="J5" s="10"/>
      <c r="K5" s="10"/>
      <c r="L5" s="10">
        <v>4522.0</v>
      </c>
      <c r="M5" s="10">
        <v>20515.0</v>
      </c>
      <c r="N5" s="10">
        <v>11376.0</v>
      </c>
      <c r="O5" s="10">
        <v>1345022.0</v>
      </c>
    </row>
    <row r="6" ht="15.75" customHeight="1">
      <c r="A6" s="1" t="s">
        <v>5</v>
      </c>
      <c r="B6" s="1" t="s">
        <v>505</v>
      </c>
      <c r="C6" s="1" t="s">
        <v>483</v>
      </c>
      <c r="D6" s="1" t="s">
        <v>484</v>
      </c>
      <c r="E6" s="10">
        <v>2633170.0</v>
      </c>
      <c r="F6" s="10">
        <v>5098281.0</v>
      </c>
      <c r="G6" s="10">
        <v>5460367.0</v>
      </c>
      <c r="H6" s="10">
        <v>3881302.0</v>
      </c>
      <c r="I6" s="10">
        <v>3905067.0</v>
      </c>
      <c r="J6" s="10">
        <v>2990073.0</v>
      </c>
      <c r="K6" s="10">
        <v>4980096.0</v>
      </c>
      <c r="L6" s="10">
        <v>3947293.0</v>
      </c>
      <c r="M6" s="10">
        <v>5081207.0</v>
      </c>
      <c r="N6" s="10">
        <v>5052647.0</v>
      </c>
      <c r="O6" s="10">
        <v>7.5571791E7</v>
      </c>
    </row>
    <row r="7" ht="15.75" customHeight="1">
      <c r="A7" s="31" t="s">
        <v>5</v>
      </c>
      <c r="B7" s="32" t="s">
        <v>519</v>
      </c>
      <c r="C7" s="31" t="s">
        <v>43</v>
      </c>
      <c r="D7" s="32" t="s">
        <v>523</v>
      </c>
      <c r="E7" s="29">
        <f t="shared" ref="E7:O7" si="1">((E9/5.8)/1000)+E8</f>
        <v>17.97562069</v>
      </c>
      <c r="F7" s="29">
        <f t="shared" si="1"/>
        <v>20.3732931</v>
      </c>
      <c r="G7" s="29">
        <f t="shared" si="1"/>
        <v>20.05234483</v>
      </c>
      <c r="H7" s="29">
        <f t="shared" si="1"/>
        <v>20.25687069</v>
      </c>
      <c r="I7" s="29">
        <f t="shared" si="1"/>
        <v>19.68923276</v>
      </c>
      <c r="J7" s="29">
        <f t="shared" si="1"/>
        <v>17.16884483</v>
      </c>
      <c r="K7" s="29">
        <f t="shared" si="1"/>
        <v>18.02848276</v>
      </c>
      <c r="L7" s="29">
        <f t="shared" si="1"/>
        <v>19.04230172</v>
      </c>
      <c r="M7" s="29">
        <f t="shared" si="1"/>
        <v>21.94090517</v>
      </c>
      <c r="N7" s="29">
        <f t="shared" si="1"/>
        <v>22.30707569</v>
      </c>
      <c r="O7" s="29">
        <f t="shared" si="1"/>
        <v>22.05116034</v>
      </c>
      <c r="P7" s="4"/>
      <c r="R7" s="4"/>
    </row>
    <row r="8" ht="15.75" customHeight="1">
      <c r="A8" s="1" t="s">
        <v>5</v>
      </c>
      <c r="B8" s="4" t="s">
        <v>541</v>
      </c>
      <c r="C8" s="1" t="s">
        <v>43</v>
      </c>
      <c r="D8" s="32" t="s">
        <v>542</v>
      </c>
      <c r="E8" s="34">
        <v>16.1695</v>
      </c>
      <c r="F8" s="34">
        <v>18.177</v>
      </c>
      <c r="G8" s="34">
        <v>17.52</v>
      </c>
      <c r="H8" s="34">
        <v>17.6295</v>
      </c>
      <c r="I8" s="34">
        <v>17.0455</v>
      </c>
      <c r="J8" s="34">
        <v>14.855500000000001</v>
      </c>
      <c r="K8" s="34">
        <v>15.403000000000002</v>
      </c>
      <c r="L8" s="34">
        <v>16.206</v>
      </c>
      <c r="M8" s="34">
        <v>18.7245</v>
      </c>
      <c r="N8" s="34">
        <v>18.639455</v>
      </c>
      <c r="O8" s="34">
        <v>18.1916</v>
      </c>
      <c r="P8" s="4" t="s">
        <v>546</v>
      </c>
      <c r="R8" s="4" t="s">
        <v>547</v>
      </c>
    </row>
    <row r="9" ht="15.75" customHeight="1">
      <c r="A9" s="1" t="s">
        <v>5</v>
      </c>
      <c r="B9" s="4" t="s">
        <v>548</v>
      </c>
      <c r="C9" s="1" t="s">
        <v>43</v>
      </c>
      <c r="D9" s="4" t="s">
        <v>549</v>
      </c>
      <c r="E9" s="10">
        <v>10475.5</v>
      </c>
      <c r="F9" s="10">
        <v>12738.5</v>
      </c>
      <c r="G9" s="10">
        <v>14687.6</v>
      </c>
      <c r="H9" s="10">
        <v>15238.75</v>
      </c>
      <c r="I9" s="10">
        <v>15333.65</v>
      </c>
      <c r="J9" s="10">
        <v>13417.4</v>
      </c>
      <c r="K9" s="10">
        <v>15227.8</v>
      </c>
      <c r="L9" s="10">
        <v>16450.55</v>
      </c>
      <c r="M9" s="10">
        <v>18655.15</v>
      </c>
      <c r="N9" s="10">
        <v>21272.2</v>
      </c>
      <c r="O9" s="10">
        <v>22385.45</v>
      </c>
      <c r="P9" s="4" t="s">
        <v>546</v>
      </c>
    </row>
    <row r="10" ht="15.75" customHeight="1">
      <c r="A10" s="1" t="s">
        <v>5</v>
      </c>
      <c r="B10" s="4" t="s">
        <v>550</v>
      </c>
      <c r="C10" s="4" t="s">
        <v>551</v>
      </c>
      <c r="D10" s="4" t="s">
        <v>542</v>
      </c>
      <c r="E10" s="10">
        <v>462.3</v>
      </c>
      <c r="F10" s="10">
        <v>465.2</v>
      </c>
      <c r="G10" s="10"/>
      <c r="H10" s="10"/>
      <c r="I10" s="10"/>
      <c r="J10" s="10">
        <v>229.8</v>
      </c>
      <c r="K10" s="10"/>
      <c r="L10" s="10"/>
      <c r="M10" s="10"/>
      <c r="N10" s="10">
        <v>211.45</v>
      </c>
      <c r="O10" s="10"/>
      <c r="P10" s="4" t="s">
        <v>515</v>
      </c>
      <c r="R10" s="4" t="s">
        <v>552</v>
      </c>
    </row>
    <row r="11" ht="15.75" customHeight="1">
      <c r="A11" s="1" t="s">
        <v>5</v>
      </c>
      <c r="B11" s="4" t="s">
        <v>553</v>
      </c>
      <c r="C11" s="4" t="s">
        <v>551</v>
      </c>
      <c r="D11" s="4" t="s">
        <v>542</v>
      </c>
      <c r="E11" s="10">
        <v>446.5</v>
      </c>
      <c r="F11" s="10">
        <v>391.4</v>
      </c>
      <c r="G11" s="10"/>
      <c r="H11" s="10"/>
      <c r="I11" s="10"/>
      <c r="J11" s="10">
        <v>308.0</v>
      </c>
      <c r="K11" s="10"/>
      <c r="L11" s="10"/>
      <c r="M11" s="10"/>
      <c r="N11" s="10">
        <v>72.25</v>
      </c>
      <c r="O11" s="10"/>
      <c r="P11" s="4" t="s">
        <v>515</v>
      </c>
      <c r="R11" s="4" t="s">
        <v>552</v>
      </c>
    </row>
    <row r="12" ht="15.75" customHeight="1">
      <c r="A12" s="1" t="s">
        <v>5</v>
      </c>
      <c r="B12" s="4" t="s">
        <v>554</v>
      </c>
      <c r="C12" s="4" t="s">
        <v>551</v>
      </c>
      <c r="D12" s="4" t="s">
        <v>542</v>
      </c>
      <c r="E12" s="10">
        <v>437.7</v>
      </c>
      <c r="F12" s="10">
        <v>254.7</v>
      </c>
      <c r="G12" s="10"/>
      <c r="H12" s="10"/>
      <c r="I12" s="10"/>
      <c r="J12" s="10">
        <v>506.2</v>
      </c>
      <c r="K12" s="10"/>
      <c r="L12" s="10"/>
      <c r="M12" s="10"/>
      <c r="N12" s="10">
        <v>80.37</v>
      </c>
      <c r="O12" s="10"/>
      <c r="P12" s="4" t="s">
        <v>515</v>
      </c>
      <c r="R12" s="4" t="s">
        <v>552</v>
      </c>
    </row>
    <row r="13" ht="15.75" customHeight="1">
      <c r="A13" s="1" t="s">
        <v>5</v>
      </c>
      <c r="B13" s="4" t="s">
        <v>550</v>
      </c>
      <c r="C13" s="4" t="s">
        <v>555</v>
      </c>
      <c r="D13" s="4" t="s">
        <v>556</v>
      </c>
      <c r="E13" s="10">
        <v>27.62</v>
      </c>
      <c r="F13" s="10">
        <v>26.75</v>
      </c>
      <c r="G13" s="10"/>
      <c r="H13" s="10"/>
      <c r="I13" s="10"/>
      <c r="J13" s="10">
        <v>9.94</v>
      </c>
      <c r="K13" s="10"/>
      <c r="L13" s="10"/>
      <c r="M13" s="10"/>
      <c r="N13" s="10">
        <v>10.45</v>
      </c>
      <c r="O13" s="10"/>
      <c r="P13" s="4" t="s">
        <v>515</v>
      </c>
      <c r="R13" s="4" t="s">
        <v>552</v>
      </c>
    </row>
    <row r="14" ht="15.75" customHeight="1">
      <c r="A14" s="1" t="s">
        <v>5</v>
      </c>
      <c r="B14" s="4" t="s">
        <v>553</v>
      </c>
      <c r="C14" s="4" t="s">
        <v>555</v>
      </c>
      <c r="D14" s="4" t="s">
        <v>556</v>
      </c>
      <c r="E14" s="10">
        <v>24.75</v>
      </c>
      <c r="F14" s="10">
        <v>22.03</v>
      </c>
      <c r="G14" s="10"/>
      <c r="H14" s="10"/>
      <c r="I14" s="10"/>
      <c r="J14" s="10">
        <v>3.71</v>
      </c>
      <c r="K14" s="10"/>
      <c r="L14" s="10"/>
      <c r="M14" s="10"/>
      <c r="N14" s="10">
        <v>3.5</v>
      </c>
      <c r="O14" s="10"/>
      <c r="P14" s="4" t="s">
        <v>515</v>
      </c>
      <c r="R14" s="4" t="s">
        <v>552</v>
      </c>
    </row>
    <row r="15" ht="15.75" customHeight="1">
      <c r="A15" s="1" t="s">
        <v>5</v>
      </c>
      <c r="B15" s="4" t="s">
        <v>554</v>
      </c>
      <c r="C15" s="4" t="s">
        <v>555</v>
      </c>
      <c r="D15" s="4" t="s">
        <v>556</v>
      </c>
      <c r="E15" s="10">
        <v>24.13</v>
      </c>
      <c r="F15" s="10">
        <v>15.29</v>
      </c>
      <c r="G15" s="10"/>
      <c r="H15" s="10"/>
      <c r="I15" s="10"/>
      <c r="J15" s="10">
        <v>6.27</v>
      </c>
      <c r="K15" s="10"/>
      <c r="L15" s="10"/>
      <c r="M15" s="10"/>
      <c r="N15" s="10">
        <v>4.15</v>
      </c>
      <c r="O15" s="10"/>
      <c r="P15" s="4" t="s">
        <v>515</v>
      </c>
      <c r="R15" s="4" t="s">
        <v>552</v>
      </c>
    </row>
    <row r="16" ht="15.75" customHeight="1">
      <c r="A16" s="1" t="s">
        <v>5</v>
      </c>
      <c r="B16" s="4" t="s">
        <v>559</v>
      </c>
      <c r="C16" s="1" t="s">
        <v>43</v>
      </c>
      <c r="D16" s="4" t="s">
        <v>542</v>
      </c>
      <c r="E16" s="10"/>
      <c r="F16" s="10"/>
      <c r="G16" s="10"/>
      <c r="H16" s="10"/>
      <c r="I16" s="10"/>
      <c r="J16" s="10"/>
      <c r="K16" s="10"/>
      <c r="L16" s="10"/>
      <c r="M16" s="10"/>
      <c r="N16" s="10"/>
      <c r="O16" s="10"/>
    </row>
    <row r="17" ht="15.75" customHeight="1">
      <c r="A17" s="1" t="s">
        <v>5</v>
      </c>
      <c r="B17" s="4" t="s">
        <v>560</v>
      </c>
      <c r="C17" s="1" t="s">
        <v>43</v>
      </c>
      <c r="D17" s="4" t="s">
        <v>549</v>
      </c>
      <c r="E17" s="10">
        <v>1536.65</v>
      </c>
      <c r="F17" s="10">
        <v>1646.1499999999999</v>
      </c>
      <c r="G17" s="10">
        <v>1741.05</v>
      </c>
      <c r="H17" s="10">
        <v>1923.55</v>
      </c>
      <c r="I17" s="10">
        <v>2197.2999999999997</v>
      </c>
      <c r="J17" s="10">
        <v>2441.8500000000004</v>
      </c>
      <c r="K17" s="10">
        <v>2792.25</v>
      </c>
      <c r="L17" s="10">
        <v>3076.95</v>
      </c>
      <c r="M17" s="10">
        <v>3182.8</v>
      </c>
      <c r="N17" s="10">
        <v>3368.9500000000003</v>
      </c>
      <c r="O17" s="10">
        <v>3788.7000000000003</v>
      </c>
      <c r="P17" s="4" t="s">
        <v>515</v>
      </c>
      <c r="R17" s="4" t="s">
        <v>561</v>
      </c>
    </row>
    <row r="18" ht="15.75" customHeight="1">
      <c r="A18" s="1" t="s">
        <v>5</v>
      </c>
      <c r="B18" s="1" t="s">
        <v>562</v>
      </c>
      <c r="C18" s="1" t="s">
        <v>563</v>
      </c>
      <c r="D18" s="4" t="s">
        <v>77</v>
      </c>
      <c r="E18" s="10"/>
      <c r="F18" s="10"/>
      <c r="G18" s="10"/>
      <c r="H18" s="10"/>
      <c r="I18" s="10"/>
      <c r="J18" s="10"/>
      <c r="K18" s="10"/>
      <c r="L18" s="10"/>
      <c r="M18" s="10"/>
      <c r="N18" s="10"/>
      <c r="O18" s="10"/>
    </row>
    <row r="19" ht="15.75" customHeight="1">
      <c r="A19" s="1" t="s">
        <v>5</v>
      </c>
      <c r="B19" s="1" t="s">
        <v>521</v>
      </c>
      <c r="C19" s="1" t="s">
        <v>563</v>
      </c>
      <c r="D19" s="4" t="s">
        <v>77</v>
      </c>
      <c r="E19" s="10">
        <v>619.72023345</v>
      </c>
      <c r="F19" s="10">
        <v>1086.50331629</v>
      </c>
      <c r="G19" s="10">
        <v>1667.76216563</v>
      </c>
      <c r="H19" s="10">
        <v>1971.23849513</v>
      </c>
      <c r="I19" s="10">
        <v>3159.08602225</v>
      </c>
      <c r="J19" s="10">
        <v>1967.57411057</v>
      </c>
      <c r="K19" s="10">
        <v>2797.7741385500003</v>
      </c>
      <c r="L19" s="10">
        <v>3884.88359331</v>
      </c>
      <c r="M19" s="10">
        <v>5478.52281827</v>
      </c>
      <c r="N19" s="10">
        <v>6113.44797063</v>
      </c>
      <c r="O19" s="10">
        <v>6012.23871442</v>
      </c>
      <c r="P19" s="4" t="s">
        <v>564</v>
      </c>
      <c r="Q19" s="4" t="s">
        <v>565</v>
      </c>
    </row>
    <row r="20" ht="15.75" customHeight="1">
      <c r="A20" s="1" t="s">
        <v>5</v>
      </c>
      <c r="B20" s="1" t="s">
        <v>480</v>
      </c>
      <c r="C20" s="1" t="s">
        <v>563</v>
      </c>
      <c r="D20" s="4" t="s">
        <v>77</v>
      </c>
      <c r="E20" s="10">
        <v>151.71509189</v>
      </c>
      <c r="F20" s="10">
        <v>200.78183851</v>
      </c>
      <c r="G20" s="10">
        <v>548.4266731399999</v>
      </c>
      <c r="H20" s="10">
        <v>696.54424183</v>
      </c>
      <c r="I20" s="10">
        <v>740.7525028099999</v>
      </c>
      <c r="J20" s="10">
        <v>689.63514475</v>
      </c>
      <c r="K20" s="10">
        <v>892.4842097200001</v>
      </c>
      <c r="L20" s="10">
        <v>946.4538780299999</v>
      </c>
      <c r="M20" s="10">
        <v>739.43820572</v>
      </c>
      <c r="N20" s="10">
        <v>762.42560298</v>
      </c>
      <c r="O20" s="10">
        <v>984.4846166599999</v>
      </c>
      <c r="P20" s="4" t="s">
        <v>564</v>
      </c>
      <c r="Q20" s="4" t="s">
        <v>565</v>
      </c>
    </row>
    <row r="21" ht="15.75" customHeight="1">
      <c r="A21" s="1" t="s">
        <v>5</v>
      </c>
      <c r="B21" s="1" t="s">
        <v>490</v>
      </c>
      <c r="C21" s="1" t="s">
        <v>563</v>
      </c>
      <c r="D21" s="4" t="s">
        <v>77</v>
      </c>
      <c r="E21" s="10">
        <v>147.11608073</v>
      </c>
      <c r="F21" s="10">
        <v>125.80078495000001</v>
      </c>
      <c r="G21" s="10">
        <v>145.25195755000001</v>
      </c>
      <c r="H21" s="10">
        <v>218.26284405</v>
      </c>
      <c r="I21" s="10">
        <v>290.74270591000004</v>
      </c>
      <c r="J21" s="10">
        <v>236.91518116</v>
      </c>
      <c r="K21" s="10">
        <v>353.73672383999997</v>
      </c>
      <c r="L21" s="10">
        <v>462.45758304000003</v>
      </c>
      <c r="M21" s="10">
        <v>355.25843333</v>
      </c>
      <c r="N21" s="10">
        <v>372.95104757</v>
      </c>
      <c r="O21" s="10">
        <v>367.74801417000003</v>
      </c>
      <c r="P21" s="4" t="s">
        <v>564</v>
      </c>
      <c r="Q21" s="4" t="s">
        <v>565</v>
      </c>
    </row>
    <row r="22" ht="15.75" customHeight="1">
      <c r="A22" s="1" t="s">
        <v>5</v>
      </c>
      <c r="B22" s="1" t="s">
        <v>495</v>
      </c>
      <c r="C22" s="1" t="s">
        <v>563</v>
      </c>
      <c r="D22" s="4" t="s">
        <v>77</v>
      </c>
      <c r="E22" s="10">
        <v>34.322530840000006</v>
      </c>
      <c r="F22" s="10">
        <v>78.68396323</v>
      </c>
      <c r="G22" s="10">
        <v>127.18701887</v>
      </c>
      <c r="H22" s="10">
        <v>123.06354895999999</v>
      </c>
      <c r="I22" s="10">
        <v>142.20571472</v>
      </c>
      <c r="J22" s="10">
        <v>116.47321944</v>
      </c>
      <c r="K22" s="10">
        <v>95.33289881</v>
      </c>
      <c r="L22" s="10">
        <v>272.59578725</v>
      </c>
      <c r="M22" s="10">
        <v>1095.2512494100001</v>
      </c>
      <c r="N22" s="10">
        <v>561.81873101</v>
      </c>
      <c r="O22" s="10">
        <v>1384.25433875</v>
      </c>
      <c r="P22" s="4" t="s">
        <v>564</v>
      </c>
      <c r="Q22" s="4" t="s">
        <v>565</v>
      </c>
    </row>
    <row r="23" ht="15.75" customHeight="1">
      <c r="A23" s="1" t="s">
        <v>5</v>
      </c>
      <c r="B23" s="1" t="s">
        <v>501</v>
      </c>
      <c r="C23" s="1" t="s">
        <v>563</v>
      </c>
      <c r="D23" s="4" t="s">
        <v>77</v>
      </c>
      <c r="E23" s="10">
        <v>91.22407739</v>
      </c>
      <c r="F23" s="10">
        <v>92.58562751000001</v>
      </c>
      <c r="G23" s="10">
        <v>172.13117972999999</v>
      </c>
      <c r="H23" s="10">
        <v>226.55223491</v>
      </c>
      <c r="I23" s="10">
        <v>525.7634781</v>
      </c>
      <c r="J23" s="10">
        <v>610.5974379400001</v>
      </c>
      <c r="K23" s="10">
        <v>799.5942198600001</v>
      </c>
      <c r="L23" s="10">
        <v>1379.8174863499999</v>
      </c>
      <c r="M23" s="10">
        <v>1198.20091557</v>
      </c>
      <c r="N23" s="10">
        <v>1007.68045893</v>
      </c>
      <c r="O23" s="10">
        <v>832.83947758</v>
      </c>
      <c r="P23" s="4" t="s">
        <v>564</v>
      </c>
      <c r="Q23" s="4" t="s">
        <v>565</v>
      </c>
    </row>
    <row r="24" ht="15.75" customHeight="1">
      <c r="A24" s="1" t="s">
        <v>5</v>
      </c>
      <c r="B24" s="1" t="s">
        <v>505</v>
      </c>
      <c r="C24" s="1" t="s">
        <v>563</v>
      </c>
      <c r="D24" s="4" t="s">
        <v>77</v>
      </c>
      <c r="E24" s="10">
        <v>9.50458689</v>
      </c>
      <c r="F24" s="10">
        <v>10.90384075</v>
      </c>
      <c r="G24" s="10">
        <v>14.86781358</v>
      </c>
      <c r="H24" s="10">
        <v>61.37959972</v>
      </c>
      <c r="I24" s="10">
        <v>170.58731064</v>
      </c>
      <c r="J24" s="10">
        <v>138.86158674</v>
      </c>
      <c r="K24" s="10">
        <v>157.05913457</v>
      </c>
      <c r="L24" s="10">
        <v>240.96897222</v>
      </c>
      <c r="M24" s="10">
        <v>158.00857444</v>
      </c>
      <c r="N24" s="10">
        <v>168.37590408000003</v>
      </c>
      <c r="O24" s="10">
        <v>160.37204079</v>
      </c>
      <c r="P24" s="4" t="s">
        <v>564</v>
      </c>
      <c r="Q24" s="4" t="s">
        <v>565</v>
      </c>
    </row>
    <row r="25" ht="15.75" customHeight="1">
      <c r="A25" s="1" t="s">
        <v>5</v>
      </c>
      <c r="B25" s="1" t="s">
        <v>562</v>
      </c>
      <c r="C25" s="1" t="s">
        <v>567</v>
      </c>
      <c r="D25" s="4" t="s">
        <v>77</v>
      </c>
      <c r="E25" s="10">
        <v>127.519375</v>
      </c>
      <c r="F25" s="10">
        <v>242.425785</v>
      </c>
      <c r="G25" s="10">
        <v>275.565546</v>
      </c>
      <c r="H25" s="10">
        <v>289.4205</v>
      </c>
      <c r="I25" s="10">
        <v>569.678947</v>
      </c>
      <c r="J25" s="10">
        <v>489.501744</v>
      </c>
      <c r="K25" s="10">
        <v>677.823041</v>
      </c>
      <c r="L25" s="10">
        <v>1102.010571</v>
      </c>
      <c r="M25" s="10">
        <v>1278.346491</v>
      </c>
      <c r="N25" s="10">
        <v>1290.625289</v>
      </c>
      <c r="O25" s="10">
        <v>1267.656969</v>
      </c>
      <c r="P25" s="4" t="s">
        <v>564</v>
      </c>
      <c r="Q25" s="4" t="s">
        <v>565</v>
      </c>
      <c r="R25" s="4" t="s">
        <v>569</v>
      </c>
    </row>
    <row r="26" ht="15.75" customHeight="1">
      <c r="A26" s="1" t="s">
        <v>5</v>
      </c>
      <c r="B26" s="1" t="s">
        <v>521</v>
      </c>
      <c r="C26" s="1" t="s">
        <v>567</v>
      </c>
      <c r="D26" s="4" t="s">
        <v>77</v>
      </c>
    </row>
    <row r="27" ht="15.75" customHeight="1">
      <c r="A27" s="1" t="s">
        <v>5</v>
      </c>
      <c r="B27" s="4" t="s">
        <v>570</v>
      </c>
      <c r="C27" s="4"/>
      <c r="D27" s="4" t="s">
        <v>77</v>
      </c>
      <c r="E27" s="10">
        <v>0.0</v>
      </c>
      <c r="F27" s="10">
        <v>0.0</v>
      </c>
      <c r="G27" s="10">
        <v>33.0</v>
      </c>
      <c r="H27" s="10">
        <v>130.0</v>
      </c>
      <c r="I27" s="10">
        <v>368.0</v>
      </c>
      <c r="J27" s="10">
        <v>215.0</v>
      </c>
      <c r="K27" s="10">
        <v>338.0</v>
      </c>
      <c r="L27" s="10">
        <v>693.0</v>
      </c>
      <c r="M27" s="10">
        <v>981.0</v>
      </c>
      <c r="N27" s="10">
        <v>1060.0</v>
      </c>
      <c r="O27" s="10">
        <v>922.0</v>
      </c>
      <c r="P27" s="4" t="s">
        <v>571</v>
      </c>
      <c r="R27" s="4" t="s">
        <v>572</v>
      </c>
    </row>
    <row r="28" ht="15.75" customHeight="1">
      <c r="A28" s="1" t="s">
        <v>6</v>
      </c>
      <c r="B28" s="1" t="s">
        <v>573</v>
      </c>
      <c r="C28" s="1" t="s">
        <v>483</v>
      </c>
      <c r="D28" s="1" t="s">
        <v>574</v>
      </c>
      <c r="E28" s="10">
        <v>53888.0</v>
      </c>
      <c r="F28" s="10">
        <v>59675.0</v>
      </c>
      <c r="G28" s="10">
        <v>66192.0</v>
      </c>
      <c r="H28" s="10">
        <v>69902.0</v>
      </c>
      <c r="I28" s="10">
        <v>73502.0</v>
      </c>
      <c r="J28" s="10">
        <v>72807.0</v>
      </c>
      <c r="K28" s="10">
        <v>74350.0</v>
      </c>
      <c r="L28" s="10">
        <v>85803.0</v>
      </c>
      <c r="M28" s="10">
        <v>89024.0</v>
      </c>
      <c r="N28" s="10">
        <v>85496.0</v>
      </c>
      <c r="O28" s="10">
        <v>88578.0</v>
      </c>
      <c r="P28" s="4" t="s">
        <v>575</v>
      </c>
      <c r="Q28" s="14" t="str">
        <f t="shared" ref="Q28:Q32" si="2">HYPERLINK("http://www.upme.gov.co/generadorconsultas/Consulta_Series.aspx?idModulo=4&amp;tipoSerie=120&amp;Fechainicial=01%2f01%2f1990&amp;Fechafinal=31%2f12%2f2015","http://www.upme.gov.co/generadorconsultas/Consulta_Series.aspx?idModulo=4&amp;tipoSerie=120&amp;Fechainicial=01%2f01%2f1990&amp;Fechafinal=31%2f12%2f2015")</f>
        <v>http://www.upme.gov.co/generadorconsultas/Consulta_Series.aspx?idModulo=4&amp;tipoSerie=120&amp;Fechainicial=01%2f01%2f1990&amp;Fechafinal=31%2f12%2f2015</v>
      </c>
    </row>
    <row r="29" ht="12.75" customHeight="1">
      <c r="A29" s="1" t="s">
        <v>6</v>
      </c>
      <c r="B29" s="1" t="s">
        <v>495</v>
      </c>
      <c r="C29" s="1" t="s">
        <v>483</v>
      </c>
      <c r="D29" s="1" t="s">
        <v>484</v>
      </c>
      <c r="E29" s="10">
        <v>37739.0</v>
      </c>
      <c r="F29" s="10">
        <v>35786.0</v>
      </c>
      <c r="G29" s="10">
        <v>15683.0</v>
      </c>
      <c r="H29" s="10">
        <v>15482.0</v>
      </c>
      <c r="I29" s="10">
        <v>34321.0</v>
      </c>
      <c r="J29" s="10">
        <v>47838.0</v>
      </c>
      <c r="K29" s="10">
        <v>53606.0</v>
      </c>
      <c r="L29" s="10">
        <v>55908.0</v>
      </c>
      <c r="M29" s="10">
        <v>66178.0</v>
      </c>
      <c r="N29" s="10">
        <v>55745.0</v>
      </c>
      <c r="O29" s="10">
        <v>57015.0</v>
      </c>
      <c r="P29" s="4" t="s">
        <v>575</v>
      </c>
      <c r="Q29" s="14" t="str">
        <f t="shared" si="2"/>
        <v>http://www.upme.gov.co/generadorconsultas/Consulta_Series.aspx?idModulo=4&amp;tipoSerie=120&amp;Fechainicial=01%2f01%2f1990&amp;Fechafinal=31%2f12%2f2015</v>
      </c>
    </row>
    <row r="30" ht="12.75" customHeight="1">
      <c r="A30" s="1" t="s">
        <v>6</v>
      </c>
      <c r="B30" s="1" t="s">
        <v>501</v>
      </c>
      <c r="C30" s="1" t="s">
        <v>483</v>
      </c>
      <c r="D30" s="1" t="s">
        <v>484</v>
      </c>
      <c r="E30" s="10">
        <v>8542.0</v>
      </c>
      <c r="F30" s="10">
        <v>7142.0</v>
      </c>
      <c r="G30" s="10">
        <v>8399.0</v>
      </c>
      <c r="H30" s="10">
        <v>9765.0</v>
      </c>
      <c r="I30" s="10">
        <v>9162.0</v>
      </c>
      <c r="J30" s="10">
        <v>10827.0</v>
      </c>
      <c r="K30" s="10">
        <v>15300.0</v>
      </c>
      <c r="L30" s="10">
        <v>24045.0</v>
      </c>
      <c r="M30" s="10">
        <v>19368.0</v>
      </c>
      <c r="N30" s="10">
        <v>13968.0</v>
      </c>
      <c r="O30" s="10">
        <v>11498.0</v>
      </c>
      <c r="P30" s="4" t="s">
        <v>575</v>
      </c>
      <c r="Q30" s="14" t="str">
        <f t="shared" si="2"/>
        <v>http://www.upme.gov.co/generadorconsultas/Consulta_Series.aspx?idModulo=4&amp;tipoSerie=120&amp;Fechainicial=01%2f01%2f1990&amp;Fechafinal=31%2f12%2f2015</v>
      </c>
    </row>
    <row r="31" ht="12.75" customHeight="1">
      <c r="A31" s="1" t="s">
        <v>6</v>
      </c>
      <c r="B31" s="1" t="s">
        <v>577</v>
      </c>
      <c r="C31" s="1" t="s">
        <v>483</v>
      </c>
      <c r="D31" s="1" t="s">
        <v>578</v>
      </c>
      <c r="E31" s="10">
        <v>9825.0</v>
      </c>
      <c r="F31" s="10">
        <v>6746.0</v>
      </c>
      <c r="G31" s="10">
        <v>5734.0</v>
      </c>
      <c r="H31" s="10">
        <v>3389.0</v>
      </c>
      <c r="I31" s="10">
        <v>2122.0</v>
      </c>
      <c r="J31" s="10">
        <v>2945.0</v>
      </c>
      <c r="K31" s="10">
        <v>5230.0</v>
      </c>
      <c r="L31" s="10">
        <v>3402.0</v>
      </c>
      <c r="M31" s="10">
        <v>1211.0</v>
      </c>
      <c r="N31" s="10">
        <v>2627.0</v>
      </c>
      <c r="O31" s="10">
        <v>1967.0</v>
      </c>
      <c r="P31" s="4" t="s">
        <v>575</v>
      </c>
      <c r="Q31" s="14" t="str">
        <f t="shared" si="2"/>
        <v>http://www.upme.gov.co/generadorconsultas/Consulta_Series.aspx?idModulo=4&amp;tipoSerie=120&amp;Fechainicial=01%2f01%2f1990&amp;Fechafinal=31%2f12%2f2015</v>
      </c>
    </row>
    <row r="32" ht="12.75" customHeight="1">
      <c r="A32" s="1" t="s">
        <v>6</v>
      </c>
      <c r="B32" s="1" t="s">
        <v>581</v>
      </c>
      <c r="C32" s="1" t="s">
        <v>483</v>
      </c>
      <c r="D32" s="1" t="s">
        <v>574</v>
      </c>
      <c r="E32" s="10">
        <v>10027.653</v>
      </c>
      <c r="F32" s="10">
        <v>12017.866</v>
      </c>
      <c r="G32" s="10">
        <v>11992.615</v>
      </c>
      <c r="H32" s="10">
        <v>13229.235</v>
      </c>
      <c r="I32" s="10">
        <v>12699.133</v>
      </c>
      <c r="J32" s="10">
        <v>11448.581</v>
      </c>
      <c r="K32" s="10">
        <v>11766.895</v>
      </c>
      <c r="L32" s="10">
        <v>13364.86</v>
      </c>
      <c r="M32" s="10">
        <v>13548.261</v>
      </c>
      <c r="N32" s="10">
        <v>13954.059</v>
      </c>
      <c r="O32" s="10">
        <v>15373.683</v>
      </c>
      <c r="P32" s="4" t="s">
        <v>575</v>
      </c>
      <c r="Q32" s="14" t="str">
        <f t="shared" si="2"/>
        <v>http://www.upme.gov.co/generadorconsultas/Consulta_Series.aspx?idModulo=4&amp;tipoSerie=120&amp;Fechainicial=01%2f01%2f1990&amp;Fechafinal=31%2f12%2f2015</v>
      </c>
      <c r="R32" s="4" t="s">
        <v>582</v>
      </c>
    </row>
    <row r="33" ht="12.75" customHeight="1">
      <c r="A33" s="31" t="s">
        <v>6</v>
      </c>
      <c r="B33" s="32" t="s">
        <v>519</v>
      </c>
      <c r="C33" s="31" t="s">
        <v>43</v>
      </c>
      <c r="D33" s="32" t="s">
        <v>523</v>
      </c>
      <c r="E33" s="10">
        <v>566.9508620689655</v>
      </c>
      <c r="F33" s="10">
        <v>566.8310344827586</v>
      </c>
      <c r="G33" s="10">
        <v>572.3775862068966</v>
      </c>
      <c r="H33" s="10">
        <v>580.3477586206897</v>
      </c>
      <c r="I33" s="10">
        <v>604.4017241379311</v>
      </c>
      <c r="J33" s="10">
        <v>848.979827586207</v>
      </c>
      <c r="K33" s="10">
        <v>64.50431034482759</v>
      </c>
      <c r="L33" s="10">
        <v>979.6384482758621</v>
      </c>
      <c r="M33" s="10">
        <v>1010.4493103448276</v>
      </c>
      <c r="N33" s="10">
        <v>1080.6708620689656</v>
      </c>
      <c r="O33" s="10"/>
      <c r="P33" s="4"/>
      <c r="Q33" s="14"/>
    </row>
    <row r="34" ht="12.75" customHeight="1">
      <c r="A34" s="1" t="s">
        <v>6</v>
      </c>
      <c r="B34" s="4" t="s">
        <v>541</v>
      </c>
      <c r="C34" s="1" t="s">
        <v>43</v>
      </c>
      <c r="D34" s="4" t="s">
        <v>542</v>
      </c>
      <c r="E34" s="10">
        <v>528.5</v>
      </c>
      <c r="F34" s="10">
        <v>525.8</v>
      </c>
      <c r="G34" s="10">
        <v>528.2</v>
      </c>
      <c r="H34" s="10">
        <v>533.59</v>
      </c>
      <c r="I34" s="10">
        <v>549.4</v>
      </c>
      <c r="J34" s="10">
        <v>785.86</v>
      </c>
      <c r="K34" s="10"/>
      <c r="L34" s="10">
        <v>915.26</v>
      </c>
      <c r="M34" s="10">
        <v>944.12</v>
      </c>
      <c r="N34" s="10">
        <v>1002.07</v>
      </c>
      <c r="O34" s="10"/>
      <c r="P34" s="4" t="s">
        <v>584</v>
      </c>
      <c r="Q34" s="14" t="str">
        <f>HYPERLINK("http://www.upme.gov.co/generadorconsultas/Consulta_Series.aspx?idModulo=3&amp;tipoSerie=21","http://www.upme.gov.co/generadorconsultas/Consulta_Series.aspx?idModulo=3&amp;tipoSerie=21")</f>
        <v>http://www.upme.gov.co/generadorconsultas/Consulta_Series.aspx?idModulo=3&amp;tipoSerie=21</v>
      </c>
    </row>
    <row r="35" ht="12.75" customHeight="1">
      <c r="A35" s="1" t="s">
        <v>6</v>
      </c>
      <c r="B35" s="4" t="s">
        <v>548</v>
      </c>
      <c r="C35" s="1" t="s">
        <v>43</v>
      </c>
      <c r="D35" s="31" t="s">
        <v>549</v>
      </c>
      <c r="E35" s="10">
        <v>223015.0</v>
      </c>
      <c r="F35" s="10">
        <v>237980.0</v>
      </c>
      <c r="G35" s="10">
        <v>256230.0</v>
      </c>
      <c r="H35" s="10">
        <v>271195.0</v>
      </c>
      <c r="I35" s="10">
        <v>319010.0</v>
      </c>
      <c r="J35" s="10">
        <v>366095.0</v>
      </c>
      <c r="K35" s="10">
        <v>374125.0</v>
      </c>
      <c r="L35" s="10">
        <v>373395.0</v>
      </c>
      <c r="M35" s="10">
        <v>384710.0</v>
      </c>
      <c r="N35" s="10">
        <v>455885.0</v>
      </c>
      <c r="O35" s="10"/>
      <c r="P35" s="4" t="s">
        <v>586</v>
      </c>
      <c r="Q35" s="14" t="str">
        <f>HYPERLINK("http://www.sipg.gov.co/sipg/Home/GasNatural/Estadisticas/Produccion/tabid/81/language/es-CO/Default.aspx","http://www.sipg.gov.co/sipg/Home/GasNatural/Estadisticas/Produccion/tabid/81/language/es-CO/Default.aspx")</f>
        <v>http://www.sipg.gov.co/sipg/Home/GasNatural/Estadisticas/Produccion/tabid/81/language/es-CO/Default.aspx</v>
      </c>
    </row>
    <row r="36" ht="12.75" customHeight="1">
      <c r="A36" s="1" t="s">
        <v>6</v>
      </c>
      <c r="B36" s="4" t="s">
        <v>550</v>
      </c>
      <c r="C36" s="4" t="s">
        <v>551</v>
      </c>
      <c r="D36" s="4" t="s">
        <v>542</v>
      </c>
      <c r="E36" s="10">
        <v>1478.0</v>
      </c>
      <c r="F36" s="10">
        <v>1453.0</v>
      </c>
      <c r="G36" s="10">
        <v>1510.0</v>
      </c>
      <c r="H36" s="10">
        <v>1358.0</v>
      </c>
      <c r="I36" s="10">
        <v>1668.0</v>
      </c>
      <c r="J36" s="10">
        <v>1988.0</v>
      </c>
      <c r="K36" s="10">
        <v>2058.0</v>
      </c>
      <c r="L36" s="10">
        <v>2259.0</v>
      </c>
      <c r="M36" s="10">
        <v>2377.0</v>
      </c>
      <c r="N36" s="10">
        <v>2445.0</v>
      </c>
      <c r="O36" s="10">
        <v>2308.0</v>
      </c>
      <c r="P36" s="4" t="s">
        <v>590</v>
      </c>
      <c r="Q36" s="14" t="str">
        <f>HYPERLINK("http://www.anh.gov.co/ANH-en-Datos/Paginas/Cifras-y-Estad%C3%ADsticas.aspx","http://www.anh.gov.co/ANH-en-Datos/Paginas/Cifras-y-Estad%C3%ADsticas.aspx")</f>
        <v>http://www.anh.gov.co/ANH-en-Datos/Paginas/Cifras-y-Estad%C3%ADsticas.aspx</v>
      </c>
    </row>
    <row r="37" ht="12.75" customHeight="1">
      <c r="A37" s="1" t="s">
        <v>6</v>
      </c>
      <c r="B37" s="4" t="s">
        <v>553</v>
      </c>
      <c r="C37" s="4" t="s">
        <v>551</v>
      </c>
      <c r="D37" s="4" t="s">
        <v>542</v>
      </c>
      <c r="E37" s="10"/>
      <c r="F37" s="10"/>
      <c r="G37" s="10"/>
      <c r="H37" s="10"/>
      <c r="I37" s="10"/>
      <c r="J37" s="10"/>
      <c r="K37" s="10"/>
      <c r="L37" s="10"/>
      <c r="M37" s="10"/>
      <c r="N37" s="10"/>
      <c r="O37" s="10"/>
    </row>
    <row r="38" ht="12.75" customHeight="1">
      <c r="A38" s="1" t="s">
        <v>6</v>
      </c>
      <c r="B38" s="4" t="s">
        <v>554</v>
      </c>
      <c r="C38" s="4" t="s">
        <v>551</v>
      </c>
      <c r="D38" s="4" t="s">
        <v>542</v>
      </c>
      <c r="E38" s="10"/>
      <c r="F38" s="10"/>
      <c r="G38" s="10"/>
      <c r="H38" s="10"/>
      <c r="I38" s="10"/>
      <c r="J38" s="10"/>
      <c r="K38" s="10"/>
      <c r="L38" s="10"/>
      <c r="M38" s="10"/>
      <c r="N38" s="10"/>
      <c r="O38" s="10"/>
    </row>
    <row r="39" ht="12.75" customHeight="1">
      <c r="A39" s="1" t="s">
        <v>6</v>
      </c>
      <c r="B39" s="4" t="s">
        <v>550</v>
      </c>
      <c r="C39" s="23" t="s">
        <v>555</v>
      </c>
      <c r="D39" s="23" t="s">
        <v>556</v>
      </c>
      <c r="E39" s="17">
        <v>4.342</v>
      </c>
      <c r="F39" s="17">
        <v>3.746</v>
      </c>
      <c r="G39" s="17">
        <v>4.384</v>
      </c>
      <c r="H39" s="17">
        <v>4.737</v>
      </c>
      <c r="I39" s="17">
        <v>5.405</v>
      </c>
      <c r="J39" s="17">
        <v>5.463</v>
      </c>
      <c r="K39" s="17">
        <v>5.727</v>
      </c>
      <c r="L39" s="17">
        <v>5.508</v>
      </c>
      <c r="M39" s="17">
        <v>4.759</v>
      </c>
      <c r="N39" s="17">
        <v>4.361</v>
      </c>
      <c r="O39" s="10">
        <v>4.759</v>
      </c>
      <c r="P39" s="4" t="s">
        <v>595</v>
      </c>
      <c r="Q39" s="27" t="s">
        <v>596</v>
      </c>
      <c r="R39" s="23" t="s">
        <v>597</v>
      </c>
    </row>
    <row r="40" ht="12.75" customHeight="1">
      <c r="A40" s="1" t="s">
        <v>6</v>
      </c>
      <c r="B40" s="4" t="s">
        <v>553</v>
      </c>
      <c r="C40" s="23" t="s">
        <v>555</v>
      </c>
      <c r="D40" s="23" t="s">
        <v>556</v>
      </c>
      <c r="E40" s="10"/>
      <c r="F40" s="10"/>
      <c r="G40" s="10"/>
      <c r="H40" s="10"/>
      <c r="I40" s="10"/>
      <c r="J40" s="10"/>
      <c r="K40" s="10"/>
      <c r="L40" s="10"/>
      <c r="M40" s="10"/>
      <c r="N40" s="10"/>
      <c r="O40" s="10"/>
      <c r="Q40" s="14"/>
    </row>
    <row r="41" ht="12.75" customHeight="1">
      <c r="A41" s="1" t="s">
        <v>6</v>
      </c>
      <c r="B41" s="4" t="s">
        <v>554</v>
      </c>
      <c r="C41" s="23" t="s">
        <v>555</v>
      </c>
      <c r="D41" s="23" t="s">
        <v>556</v>
      </c>
      <c r="E41" s="10"/>
      <c r="F41" s="10"/>
      <c r="G41" s="10"/>
      <c r="H41" s="10"/>
      <c r="I41" s="10"/>
      <c r="J41" s="10"/>
      <c r="K41" s="10"/>
      <c r="L41" s="10"/>
      <c r="M41" s="10"/>
      <c r="N41" s="10"/>
      <c r="O41" s="10"/>
    </row>
    <row r="42" ht="12.75" customHeight="1">
      <c r="A42" s="1" t="s">
        <v>6</v>
      </c>
      <c r="B42" s="4" t="s">
        <v>559</v>
      </c>
      <c r="C42" s="1" t="s">
        <v>43</v>
      </c>
      <c r="D42" s="36" t="s">
        <v>542</v>
      </c>
      <c r="E42" s="10">
        <v>147.05724075</v>
      </c>
      <c r="F42" s="10">
        <v>152.86081375</v>
      </c>
      <c r="G42" s="10">
        <v>155.17762204999997</v>
      </c>
      <c r="H42" s="10">
        <v>152.61746095</v>
      </c>
      <c r="I42" s="10">
        <v>176.90175045</v>
      </c>
      <c r="J42" s="10">
        <v>170.1054687</v>
      </c>
      <c r="K42" s="10">
        <v>83.97656835000001</v>
      </c>
      <c r="L42" s="10">
        <v>88.7982804</v>
      </c>
      <c r="M42" s="10">
        <v>99.70267</v>
      </c>
      <c r="N42" s="10">
        <v>100.03847</v>
      </c>
      <c r="O42" s="10"/>
      <c r="P42" s="4" t="s">
        <v>601</v>
      </c>
      <c r="Q42" s="14" t="str">
        <f>HYPERLINK("http://www.upme.gov.co/generadorconsultas/Consulta_Series.aspx?idModulo=3&amp;tipoSerie=21","http://www.upme.gov.co/generadorconsultas/Consulta_Series.aspx?idModulo=3&amp;tipoSerie=21       /      http://www.sipg.gov.co/LinkClick.aspx?fileticket=UijaysXu9ps%3d&amp;tabid=38&amp;language=es-ES")</f>
        <v>http://www.upme.gov.co/generadorconsultas/Consulta_Series.aspx?idModulo=3&amp;tipoSerie=21       /      http://www.sipg.gov.co/LinkClick.aspx?fileticket=UijaysXu9ps%3d&amp;tabid=38&amp;language=es-ES</v>
      </c>
      <c r="R42" s="4" t="s">
        <v>602</v>
      </c>
    </row>
    <row r="43" ht="12.75" customHeight="1">
      <c r="A43" s="1" t="s">
        <v>6</v>
      </c>
      <c r="B43" s="4" t="s">
        <v>560</v>
      </c>
      <c r="C43" s="1" t="s">
        <v>43</v>
      </c>
      <c r="D43" s="23" t="s">
        <v>549</v>
      </c>
      <c r="F43" s="10"/>
      <c r="G43" s="10"/>
      <c r="H43" s="10"/>
      <c r="I43" s="10"/>
      <c r="J43" s="10"/>
      <c r="K43" s="10">
        <v>859.0</v>
      </c>
      <c r="L43" s="10">
        <v>783.0</v>
      </c>
      <c r="M43" s="10">
        <v>819.0</v>
      </c>
      <c r="N43" s="10">
        <v>958.0</v>
      </c>
      <c r="O43" s="10">
        <v>990.0</v>
      </c>
      <c r="P43" s="4" t="s">
        <v>603</v>
      </c>
      <c r="Q43" s="4" t="s">
        <v>604</v>
      </c>
      <c r="R43" s="4" t="s">
        <v>605</v>
      </c>
    </row>
    <row r="44" ht="12.75" customHeight="1">
      <c r="A44" s="1" t="s">
        <v>6</v>
      </c>
      <c r="B44" s="1" t="s">
        <v>562</v>
      </c>
      <c r="C44" s="1" t="s">
        <v>563</v>
      </c>
      <c r="D44" s="23" t="s">
        <v>77</v>
      </c>
      <c r="E44" s="10">
        <v>4227.421</v>
      </c>
      <c r="F44" s="10">
        <v>5558.959</v>
      </c>
      <c r="G44" s="10">
        <v>6328.254</v>
      </c>
      <c r="H44" s="10">
        <v>7317.855</v>
      </c>
      <c r="I44" s="10">
        <v>12212.578</v>
      </c>
      <c r="J44" s="10">
        <v>10267.502</v>
      </c>
      <c r="K44" s="10">
        <v>16501.625</v>
      </c>
      <c r="L44" s="10">
        <v>28420.665</v>
      </c>
      <c r="M44" s="10">
        <v>31558.933</v>
      </c>
      <c r="N44" s="10">
        <v>32483.145</v>
      </c>
      <c r="O44" s="10">
        <v>28926.745</v>
      </c>
      <c r="P44" s="4" t="s">
        <v>595</v>
      </c>
      <c r="Q44" s="27" t="s">
        <v>596</v>
      </c>
      <c r="R44" s="4" t="s">
        <v>606</v>
      </c>
    </row>
    <row r="45" ht="12.75" customHeight="1">
      <c r="A45" s="1" t="s">
        <v>6</v>
      </c>
      <c r="B45" s="1" t="s">
        <v>521</v>
      </c>
      <c r="C45" s="1" t="s">
        <v>563</v>
      </c>
      <c r="D45" s="23" t="s">
        <v>77</v>
      </c>
      <c r="E45" s="10"/>
      <c r="F45" s="10"/>
      <c r="G45" s="10"/>
      <c r="H45" s="10"/>
      <c r="I45" s="10"/>
      <c r="J45" s="10"/>
      <c r="K45" s="10"/>
      <c r="L45" s="10"/>
      <c r="M45" s="10"/>
      <c r="N45" s="10"/>
      <c r="O45" s="10"/>
    </row>
    <row r="46" ht="12.75" customHeight="1">
      <c r="A46" s="1" t="s">
        <v>6</v>
      </c>
      <c r="B46" s="1" t="s">
        <v>573</v>
      </c>
      <c r="C46" s="1" t="s">
        <v>563</v>
      </c>
      <c r="D46" s="23" t="s">
        <v>77</v>
      </c>
      <c r="E46" s="10">
        <v>1859.074</v>
      </c>
      <c r="F46" s="10">
        <v>2598.187</v>
      </c>
      <c r="G46" s="10">
        <v>2912.973</v>
      </c>
      <c r="H46" s="10">
        <v>3494.544</v>
      </c>
      <c r="I46" s="10">
        <v>5043.33</v>
      </c>
      <c r="J46" s="10">
        <v>5416.385</v>
      </c>
      <c r="K46" s="10">
        <v>6015.184</v>
      </c>
      <c r="L46" s="10">
        <v>8396.866</v>
      </c>
      <c r="M46" s="10">
        <v>7805.19</v>
      </c>
      <c r="N46" s="10">
        <v>6687.897</v>
      </c>
      <c r="O46" s="10">
        <v>6810.063</v>
      </c>
      <c r="P46" s="4" t="s">
        <v>607</v>
      </c>
      <c r="Q46" s="4" t="s">
        <v>608</v>
      </c>
      <c r="R46" s="4" t="s">
        <v>606</v>
      </c>
    </row>
    <row r="47" ht="12.75" customHeight="1">
      <c r="A47" s="37" t="s">
        <v>6</v>
      </c>
      <c r="B47" s="37" t="s">
        <v>495</v>
      </c>
      <c r="C47" s="37" t="s">
        <v>563</v>
      </c>
      <c r="D47" s="24" t="s">
        <v>77</v>
      </c>
      <c r="E47" s="10">
        <v>507.713878</v>
      </c>
      <c r="F47" s="10">
        <v>470.058547</v>
      </c>
      <c r="G47" s="10">
        <v>230.664661</v>
      </c>
      <c r="H47" s="10">
        <v>265.23381</v>
      </c>
      <c r="I47" s="10">
        <v>824.886621</v>
      </c>
      <c r="J47" s="10">
        <v>1457.094273</v>
      </c>
      <c r="K47" s="10">
        <v>1997.239827</v>
      </c>
      <c r="L47" s="10">
        <v>2591.71412</v>
      </c>
      <c r="M47" s="10">
        <v>3190.54714</v>
      </c>
      <c r="N47" s="10">
        <v>2078.942433</v>
      </c>
      <c r="O47" s="10">
        <v>1440.824033</v>
      </c>
      <c r="P47" s="4" t="s">
        <v>611</v>
      </c>
      <c r="Q47" s="4" t="s">
        <v>612</v>
      </c>
      <c r="R47" s="4" t="s">
        <v>613</v>
      </c>
    </row>
    <row r="48" ht="12.75" customHeight="1">
      <c r="A48" s="1" t="s">
        <v>6</v>
      </c>
      <c r="B48" s="1" t="s">
        <v>501</v>
      </c>
      <c r="C48" s="1" t="s">
        <v>563</v>
      </c>
      <c r="D48" s="23" t="s">
        <v>614</v>
      </c>
      <c r="E48" s="10"/>
      <c r="F48" s="10">
        <v>83813.0</v>
      </c>
      <c r="G48" s="10">
        <v>254632.0</v>
      </c>
      <c r="H48" s="10">
        <v>70656.0</v>
      </c>
      <c r="I48" s="10">
        <v>212631.0</v>
      </c>
      <c r="J48" s="10">
        <v>174000.0</v>
      </c>
      <c r="K48" s="10">
        <v>298241.0</v>
      </c>
      <c r="L48" s="10">
        <v>1.0083998E7</v>
      </c>
      <c r="M48" s="10">
        <v>4960.031</v>
      </c>
      <c r="N48" s="10">
        <v>1408836.0</v>
      </c>
      <c r="O48" s="10">
        <v>2521734.0</v>
      </c>
      <c r="P48" s="4" t="s">
        <v>611</v>
      </c>
      <c r="Q48" s="4" t="s">
        <v>612</v>
      </c>
      <c r="R48" s="4" t="s">
        <v>615</v>
      </c>
    </row>
    <row r="49" ht="12.75" customHeight="1">
      <c r="A49" s="1" t="s">
        <v>6</v>
      </c>
      <c r="B49" s="1" t="s">
        <v>577</v>
      </c>
      <c r="C49" s="1" t="s">
        <v>563</v>
      </c>
      <c r="D49" s="23" t="s">
        <v>614</v>
      </c>
      <c r="E49" s="10">
        <v>1488613.0</v>
      </c>
      <c r="F49" s="10">
        <v>1987864.0</v>
      </c>
      <c r="G49" s="10">
        <v>1784.213</v>
      </c>
      <c r="H49" s="10">
        <v>1144734.0</v>
      </c>
      <c r="I49" s="10">
        <v>1031429.0</v>
      </c>
      <c r="J49" s="10">
        <v>493826.0</v>
      </c>
      <c r="K49" s="10">
        <v>2803666.0</v>
      </c>
      <c r="L49" s="10">
        <v>5390897.0</v>
      </c>
      <c r="M49" s="10">
        <v>5226849.0</v>
      </c>
      <c r="N49" s="10">
        <v>3844218.0</v>
      </c>
      <c r="O49" s="10">
        <v>1.0921371E7</v>
      </c>
      <c r="P49" s="4" t="s">
        <v>611</v>
      </c>
      <c r="Q49" s="14" t="str">
        <f>HYPERLINK("http://www.upme.gov.co/generadorconsultas/Consulta_Exportaciones.aspx?idModulo=4","http://www.upme.gov.co/generadorconsultas/Consulta_Exportaciones.aspx?idModulo=4")</f>
        <v>http://www.upme.gov.co/generadorconsultas/Consulta_Exportaciones.aspx?idModulo=4</v>
      </c>
      <c r="R49" s="4" t="s">
        <v>616</v>
      </c>
    </row>
    <row r="50" ht="12.75" customHeight="1">
      <c r="A50" s="1" t="s">
        <v>6</v>
      </c>
      <c r="B50" s="1" t="s">
        <v>581</v>
      </c>
      <c r="C50" s="1" t="s">
        <v>563</v>
      </c>
      <c r="D50" s="23" t="s">
        <v>614</v>
      </c>
      <c r="E50" s="10"/>
      <c r="F50" s="10">
        <v>32123.0</v>
      </c>
      <c r="G50" s="10">
        <v>18900.0</v>
      </c>
      <c r="H50" s="10">
        <v>29652.0</v>
      </c>
      <c r="I50" s="10">
        <v>1.789688E7</v>
      </c>
      <c r="J50" s="10">
        <v>1.5071276E7</v>
      </c>
      <c r="K50" s="10">
        <v>889.0</v>
      </c>
      <c r="L50" s="10">
        <v>10232.0</v>
      </c>
      <c r="M50" s="10">
        <v>4441.0</v>
      </c>
      <c r="N50" s="10">
        <v>6688.0</v>
      </c>
      <c r="O50" s="10">
        <v>13417.0</v>
      </c>
      <c r="P50" s="4" t="s">
        <v>611</v>
      </c>
      <c r="Q50" s="4" t="s">
        <v>612</v>
      </c>
      <c r="R50" s="4" t="s">
        <v>617</v>
      </c>
    </row>
    <row r="51" ht="12.75" customHeight="1">
      <c r="A51" s="1" t="s">
        <v>6</v>
      </c>
      <c r="B51" s="1" t="s">
        <v>562</v>
      </c>
      <c r="C51" s="1" t="s">
        <v>567</v>
      </c>
      <c r="D51" s="4" t="s">
        <v>77</v>
      </c>
      <c r="E51" s="10">
        <v>212.339169</v>
      </c>
      <c r="F51" s="10">
        <v>418.7726637599997</v>
      </c>
      <c r="G51" s="10">
        <v>486.55049807999984</v>
      </c>
      <c r="H51" s="10">
        <v>543.8611097399997</v>
      </c>
      <c r="I51" s="10">
        <v>1556.91927919</v>
      </c>
      <c r="J51" s="10">
        <v>1198.4279659299996</v>
      </c>
      <c r="K51" s="10">
        <v>2067.8599161899997</v>
      </c>
      <c r="L51" s="10">
        <v>3846.33355384</v>
      </c>
      <c r="M51" s="10">
        <v>5651.0</v>
      </c>
      <c r="N51" s="10">
        <v>6366.0</v>
      </c>
      <c r="O51" s="10">
        <v>7518.78985345</v>
      </c>
      <c r="P51" s="4" t="s">
        <v>595</v>
      </c>
      <c r="Q51" s="27" t="s">
        <v>596</v>
      </c>
      <c r="R51" s="23" t="s">
        <v>597</v>
      </c>
    </row>
    <row r="52" ht="12.75" customHeight="1">
      <c r="A52" s="1" t="s">
        <v>6</v>
      </c>
      <c r="B52" s="4" t="s">
        <v>570</v>
      </c>
      <c r="C52" s="4"/>
      <c r="D52" s="4" t="s">
        <v>77</v>
      </c>
      <c r="E52" s="10"/>
      <c r="F52" s="10"/>
      <c r="G52" s="10"/>
      <c r="H52" s="10"/>
      <c r="I52" s="10">
        <v>2433.931931687569</v>
      </c>
      <c r="J52" s="10">
        <v>72.45546749277695</v>
      </c>
      <c r="K52" s="10">
        <v>387.37598069435</v>
      </c>
      <c r="L52" s="10">
        <v>1711.4973189695752</v>
      </c>
      <c r="M52" s="10">
        <v>1058.5887233557442</v>
      </c>
      <c r="N52" s="10">
        <v>769.5243191181978</v>
      </c>
      <c r="O52" s="10">
        <v>612.6641941739808</v>
      </c>
      <c r="P52" s="4" t="s">
        <v>584</v>
      </c>
      <c r="Q52" s="27" t="str">
        <f>HYPERLINK("http://www1.upme.gov.co/sites/default/files/news/3807/files/precios_impuestos_version_final.pdf","http://www1.upme.gov.co/sites/default/files/news/3807/files/precios_impuestos_version_final.pdf")</f>
        <v>http://www1.upme.gov.co/sites/default/files/news/3807/files/precios_impuestos_version_final.pdf</v>
      </c>
    </row>
    <row r="53" ht="12.75" customHeight="1">
      <c r="A53" s="1" t="s">
        <v>10</v>
      </c>
      <c r="B53" s="1" t="s">
        <v>495</v>
      </c>
      <c r="C53" s="1" t="s">
        <v>483</v>
      </c>
      <c r="D53" s="1" t="s">
        <v>618</v>
      </c>
      <c r="E53" s="10">
        <v>5128159.92</v>
      </c>
      <c r="F53" s="10">
        <v>5337675.07</v>
      </c>
      <c r="G53" s="10">
        <v>5168200.35</v>
      </c>
      <c r="H53" s="10">
        <v>4587711.58</v>
      </c>
      <c r="I53" s="10">
        <v>4132894.48</v>
      </c>
      <c r="J53" s="10">
        <v>5392188.2</v>
      </c>
      <c r="K53" s="10">
        <v>4592762.54</v>
      </c>
      <c r="L53" s="10">
        <v>4923325.95</v>
      </c>
      <c r="M53" s="10">
        <v>5138939.32</v>
      </c>
      <c r="N53" s="10">
        <v>8676419.700000001</v>
      </c>
      <c r="O53" s="10">
        <v>7322108.252</v>
      </c>
      <c r="P53" s="4" t="s">
        <v>619</v>
      </c>
      <c r="Q53" s="4" t="s">
        <v>620</v>
      </c>
    </row>
    <row r="54" ht="12.75" customHeight="1">
      <c r="A54" s="1" t="s">
        <v>10</v>
      </c>
      <c r="B54" s="1" t="s">
        <v>501</v>
      </c>
      <c r="C54" s="1" t="s">
        <v>483</v>
      </c>
      <c r="D54" s="1" t="s">
        <v>618</v>
      </c>
      <c r="E54" s="10">
        <v>371959.35</v>
      </c>
      <c r="F54" s="10">
        <v>283200.0</v>
      </c>
      <c r="G54" s="10">
        <v>158828.05</v>
      </c>
      <c r="H54" s="10">
        <v>448964.0</v>
      </c>
      <c r="I54" s="10">
        <v>304780.0</v>
      </c>
      <c r="J54" s="10">
        <v>115597.33</v>
      </c>
      <c r="K54" s="10">
        <v>1168902.5799999998</v>
      </c>
      <c r="L54" s="10">
        <v>1589056.33</v>
      </c>
      <c r="M54" s="10">
        <v>2934238.0</v>
      </c>
      <c r="N54" s="10">
        <v>1198390.29</v>
      </c>
      <c r="O54" s="10">
        <v>577052.19</v>
      </c>
      <c r="P54" s="4" t="s">
        <v>619</v>
      </c>
      <c r="Q54" s="4" t="s">
        <v>620</v>
      </c>
    </row>
    <row r="55" ht="12.75" customHeight="1">
      <c r="A55" s="1" t="s">
        <v>10</v>
      </c>
      <c r="B55" s="1" t="s">
        <v>621</v>
      </c>
      <c r="C55" s="1" t="s">
        <v>483</v>
      </c>
      <c r="D55" s="1" t="s">
        <v>622</v>
      </c>
      <c r="E55" s="10">
        <v>4699987.59</v>
      </c>
      <c r="F55" s="10">
        <v>4854958.36</v>
      </c>
      <c r="G55" s="10">
        <v>5456546.18</v>
      </c>
      <c r="H55" s="10">
        <v>6326616.42</v>
      </c>
      <c r="I55" s="10">
        <v>5366498.39</v>
      </c>
      <c r="J55" s="10">
        <v>4956671.940000001</v>
      </c>
      <c r="K55" s="10">
        <v>3862307.61</v>
      </c>
      <c r="L55" s="10">
        <v>5309485.09</v>
      </c>
      <c r="M55" s="10">
        <v>6319428.21</v>
      </c>
      <c r="N55" s="10">
        <v>6838391.039999999</v>
      </c>
      <c r="O55" s="10">
        <v>6319428.21</v>
      </c>
      <c r="P55" s="4" t="s">
        <v>619</v>
      </c>
      <c r="Q55" s="4" t="s">
        <v>620</v>
      </c>
    </row>
    <row r="56" ht="12.75" customHeight="1">
      <c r="A56" s="1" t="s">
        <v>10</v>
      </c>
      <c r="B56" s="1" t="s">
        <v>623</v>
      </c>
      <c r="C56" s="1" t="s">
        <v>483</v>
      </c>
      <c r="D56" s="1" t="s">
        <v>622</v>
      </c>
      <c r="E56" s="10">
        <v>902517.89</v>
      </c>
      <c r="F56" s="10">
        <v>1318356.13</v>
      </c>
      <c r="G56" s="10">
        <v>1309343.06</v>
      </c>
      <c r="H56" s="10">
        <v>1413418.92</v>
      </c>
      <c r="I56" s="10">
        <v>1577932.61</v>
      </c>
      <c r="J56" s="10">
        <v>1276529.28</v>
      </c>
      <c r="K56" s="10">
        <v>1414852.68</v>
      </c>
      <c r="L56" s="10">
        <v>2016027.0</v>
      </c>
      <c r="M56" s="10">
        <v>1949509.49</v>
      </c>
      <c r="N56" s="10">
        <v>1412989.66</v>
      </c>
      <c r="O56" s="10">
        <v>770936.72</v>
      </c>
      <c r="P56" s="4" t="s">
        <v>619</v>
      </c>
      <c r="Q56" s="4" t="s">
        <v>620</v>
      </c>
    </row>
    <row r="57" ht="12.75" customHeight="1">
      <c r="A57" s="1" t="s">
        <v>10</v>
      </c>
      <c r="B57" s="1" t="s">
        <v>624</v>
      </c>
      <c r="C57" s="1" t="s">
        <v>483</v>
      </c>
      <c r="D57" s="1" t="s">
        <v>622</v>
      </c>
      <c r="E57" s="10">
        <v>777063.4</v>
      </c>
      <c r="F57" s="10">
        <v>636777.74</v>
      </c>
      <c r="G57" s="10">
        <v>707864.08</v>
      </c>
      <c r="H57" s="10">
        <v>941652.78</v>
      </c>
      <c r="I57" s="10">
        <v>1024896.04</v>
      </c>
      <c r="J57" s="10">
        <v>924527.44</v>
      </c>
      <c r="K57" s="10">
        <v>718907.82</v>
      </c>
      <c r="L57" s="10">
        <v>802397.32</v>
      </c>
      <c r="M57" s="10">
        <v>951356.0</v>
      </c>
      <c r="N57" s="10">
        <v>1735449.49</v>
      </c>
      <c r="O57" s="10">
        <v>1728949.27</v>
      </c>
      <c r="P57" s="4" t="s">
        <v>619</v>
      </c>
      <c r="Q57" s="4" t="s">
        <v>620</v>
      </c>
    </row>
    <row r="58" ht="12.75" customHeight="1">
      <c r="A58" s="31" t="s">
        <v>10</v>
      </c>
      <c r="B58" s="32" t="s">
        <v>625</v>
      </c>
      <c r="C58" s="31" t="s">
        <v>43</v>
      </c>
      <c r="D58" s="32" t="s">
        <v>523</v>
      </c>
      <c r="E58" s="18">
        <v>187.12917427586208</v>
      </c>
      <c r="F58" s="18">
        <v>186.53194018034483</v>
      </c>
      <c r="G58" s="18">
        <v>190.60043220689656</v>
      </c>
      <c r="H58" s="18">
        <v>183.9260723448276</v>
      </c>
      <c r="I58" s="18">
        <v>182.69916555172415</v>
      </c>
      <c r="J58" s="18">
        <v>177.17057486206897</v>
      </c>
      <c r="K58" s="18">
        <v>176.7704431724138</v>
      </c>
      <c r="L58" s="18">
        <v>176.3565631448276</v>
      </c>
      <c r="M58" s="18">
        <v>178.90468442448278</v>
      </c>
      <c r="N58" s="18">
        <v>193.08076868965517</v>
      </c>
      <c r="O58" s="18">
        <v>204.43599437931036</v>
      </c>
      <c r="P58" s="4"/>
      <c r="Q58" s="4"/>
    </row>
    <row r="59" ht="12.75" customHeight="1">
      <c r="A59" s="1" t="s">
        <v>10</v>
      </c>
      <c r="B59" s="4" t="s">
        <v>541</v>
      </c>
      <c r="C59" s="1" t="s">
        <v>43</v>
      </c>
      <c r="D59" s="4" t="s">
        <v>542</v>
      </c>
      <c r="E59" s="10">
        <v>185.665476</v>
      </c>
      <c r="F59" s="10">
        <v>184.93804587</v>
      </c>
      <c r="G59" s="10">
        <v>188.889071</v>
      </c>
      <c r="H59" s="10">
        <v>182.128092</v>
      </c>
      <c r="I59" s="10">
        <v>181.183264</v>
      </c>
      <c r="J59" s="10">
        <v>175.366239</v>
      </c>
      <c r="K59" s="10">
        <v>174.964403</v>
      </c>
      <c r="L59" s="10">
        <v>174.86865</v>
      </c>
      <c r="M59" s="10">
        <v>176.49120339</v>
      </c>
      <c r="N59" s="10">
        <v>189.968323</v>
      </c>
      <c r="O59" s="10">
        <v>200.970033</v>
      </c>
      <c r="P59" s="4" t="s">
        <v>626</v>
      </c>
      <c r="Q59" s="4" t="s">
        <v>211</v>
      </c>
    </row>
    <row r="60" ht="12.75" customHeight="1">
      <c r="A60" s="1" t="s">
        <v>10</v>
      </c>
      <c r="B60" s="4" t="s">
        <v>548</v>
      </c>
      <c r="C60" s="1" t="s">
        <v>43</v>
      </c>
      <c r="D60" s="1" t="s">
        <v>549</v>
      </c>
      <c r="E60" s="10">
        <v>8489.45</v>
      </c>
      <c r="F60" s="10">
        <v>9244.587</v>
      </c>
      <c r="G60" s="10">
        <v>9925.895</v>
      </c>
      <c r="H60" s="10">
        <v>10428.286</v>
      </c>
      <c r="I60" s="10">
        <v>8792.229</v>
      </c>
      <c r="J60" s="10">
        <v>10465.148</v>
      </c>
      <c r="K60" s="10">
        <v>10475.033</v>
      </c>
      <c r="L60" s="10">
        <v>8629.89624</v>
      </c>
      <c r="M60" s="10">
        <v>13998.19</v>
      </c>
      <c r="N60" s="10">
        <v>18052.185</v>
      </c>
      <c r="O60" s="10">
        <v>20102.576</v>
      </c>
      <c r="P60" s="4" t="s">
        <v>626</v>
      </c>
      <c r="Q60" s="4" t="s">
        <v>211</v>
      </c>
    </row>
    <row r="61" ht="12.75" customHeight="1">
      <c r="A61" s="1" t="s">
        <v>10</v>
      </c>
      <c r="B61" s="4" t="s">
        <v>550</v>
      </c>
      <c r="C61" s="4" t="s">
        <v>551</v>
      </c>
      <c r="D61" s="4" t="s">
        <v>542</v>
      </c>
      <c r="E61" s="10">
        <v>5059.99994277954</v>
      </c>
      <c r="F61" s="10">
        <v>4865.8299446106</v>
      </c>
      <c r="G61" s="10">
        <v>4464.93005752563</v>
      </c>
      <c r="H61" s="10">
        <v>4000.99992752075</v>
      </c>
      <c r="I61" s="10">
        <v>6518.000125885</v>
      </c>
      <c r="J61" s="10">
        <v>6332.98015594482</v>
      </c>
      <c r="K61" s="10">
        <v>6157.80019760132</v>
      </c>
      <c r="L61" s="10">
        <v>7210.00003814697</v>
      </c>
      <c r="M61" s="10">
        <v>8383.02993774414</v>
      </c>
      <c r="N61" s="10">
        <v>8190.93990325928</v>
      </c>
      <c r="O61" s="10">
        <v>7999.56035614014</v>
      </c>
      <c r="P61" s="4" t="s">
        <v>627</v>
      </c>
      <c r="Q61" s="4" t="s">
        <v>628</v>
      </c>
    </row>
    <row r="62" ht="12.75" customHeight="1">
      <c r="A62" s="1" t="s">
        <v>10</v>
      </c>
      <c r="B62" s="4" t="s">
        <v>553</v>
      </c>
      <c r="C62" s="4" t="s">
        <v>551</v>
      </c>
      <c r="D62" s="4" t="s">
        <v>542</v>
      </c>
      <c r="E62" s="10"/>
      <c r="F62" s="10"/>
      <c r="G62" s="10"/>
      <c r="H62" s="10"/>
      <c r="I62" s="10"/>
      <c r="J62" s="10"/>
      <c r="K62" s="10"/>
      <c r="L62" s="10"/>
      <c r="M62" s="10"/>
      <c r="N62" s="10"/>
      <c r="O62" s="10"/>
    </row>
    <row r="63" ht="12.75" customHeight="1">
      <c r="A63" s="1" t="s">
        <v>10</v>
      </c>
      <c r="B63" s="4" t="s">
        <v>554</v>
      </c>
      <c r="C63" s="4" t="s">
        <v>551</v>
      </c>
      <c r="D63" s="4" t="s">
        <v>542</v>
      </c>
      <c r="E63" s="10"/>
      <c r="F63" s="10"/>
      <c r="G63" s="10"/>
      <c r="H63" s="10"/>
      <c r="I63" s="10"/>
      <c r="J63" s="10"/>
      <c r="K63" s="10"/>
      <c r="L63" s="10"/>
      <c r="M63" s="10"/>
      <c r="N63" s="10"/>
      <c r="O63" s="10"/>
    </row>
    <row r="64" ht="12.75" customHeight="1">
      <c r="A64" s="1" t="s">
        <v>10</v>
      </c>
      <c r="B64" s="4" t="s">
        <v>550</v>
      </c>
      <c r="C64" s="4" t="s">
        <v>555</v>
      </c>
      <c r="D64" s="4" t="s">
        <v>556</v>
      </c>
      <c r="E64" s="10">
        <v>0.345</v>
      </c>
      <c r="F64" s="10">
        <v>0.345</v>
      </c>
      <c r="G64" s="10">
        <v>0.345</v>
      </c>
      <c r="H64" s="10">
        <v>0.345</v>
      </c>
      <c r="I64" s="10">
        <v>0.345</v>
      </c>
      <c r="J64" s="10">
        <v>0.315</v>
      </c>
      <c r="K64" s="10">
        <v>0.282</v>
      </c>
      <c r="L64" s="10">
        <v>0.282</v>
      </c>
      <c r="M64" s="10">
        <v>0.282</v>
      </c>
      <c r="N64" s="10">
        <v>0.247</v>
      </c>
      <c r="O64" s="10">
        <v>0.212</v>
      </c>
      <c r="Q64" s="4" t="s">
        <v>628</v>
      </c>
    </row>
    <row r="65" ht="12.75" customHeight="1">
      <c r="A65" s="1" t="s">
        <v>10</v>
      </c>
      <c r="B65" s="4" t="s">
        <v>553</v>
      </c>
      <c r="C65" s="4" t="s">
        <v>555</v>
      </c>
      <c r="D65" s="4" t="s">
        <v>556</v>
      </c>
      <c r="E65" s="10"/>
      <c r="F65" s="10"/>
      <c r="G65" s="10"/>
      <c r="H65" s="10"/>
      <c r="I65" s="10"/>
      <c r="J65" s="10"/>
      <c r="K65" s="10"/>
      <c r="L65" s="10"/>
      <c r="M65" s="10"/>
      <c r="N65" s="10"/>
      <c r="O65" s="10"/>
    </row>
    <row r="66" ht="12.75" customHeight="1">
      <c r="A66" s="1" t="s">
        <v>10</v>
      </c>
      <c r="B66" s="4" t="s">
        <v>554</v>
      </c>
      <c r="C66" s="4" t="s">
        <v>555</v>
      </c>
      <c r="D66" s="4" t="s">
        <v>556</v>
      </c>
      <c r="E66" s="10"/>
      <c r="F66" s="10"/>
      <c r="G66" s="10"/>
      <c r="H66" s="10"/>
      <c r="I66" s="10"/>
      <c r="J66" s="10"/>
      <c r="K66" s="10"/>
      <c r="L66" s="10"/>
      <c r="M66" s="10"/>
      <c r="N66" s="10"/>
      <c r="O66" s="10"/>
    </row>
    <row r="67" ht="12.75" customHeight="1">
      <c r="A67" s="1" t="s">
        <v>10</v>
      </c>
      <c r="B67" s="4" t="s">
        <v>559</v>
      </c>
      <c r="C67" s="1" t="s">
        <v>43</v>
      </c>
      <c r="D67" s="4" t="s">
        <v>542</v>
      </c>
      <c r="E67" s="10">
        <v>47.304581</v>
      </c>
      <c r="F67" s="10">
        <v>51.72523</v>
      </c>
      <c r="G67" s="10">
        <v>55.116989</v>
      </c>
      <c r="H67" s="10">
        <v>56.642362</v>
      </c>
      <c r="I67" s="10">
        <v>57.957559</v>
      </c>
      <c r="J67" s="10">
        <v>64.762959714</v>
      </c>
      <c r="K67" s="10">
        <v>69.082794</v>
      </c>
      <c r="L67" s="10">
        <v>70.751084</v>
      </c>
      <c r="M67" s="10">
        <v>73.433651</v>
      </c>
      <c r="N67" s="10">
        <v>78.205562</v>
      </c>
      <c r="O67" s="10">
        <v>82.254712</v>
      </c>
      <c r="P67" s="4" t="s">
        <v>629</v>
      </c>
      <c r="Q67" s="4" t="s">
        <v>630</v>
      </c>
    </row>
    <row r="68" ht="12.75" customHeight="1">
      <c r="A68" s="1" t="s">
        <v>10</v>
      </c>
      <c r="B68" s="4" t="s">
        <v>560</v>
      </c>
      <c r="C68" s="1" t="s">
        <v>43</v>
      </c>
      <c r="D68" s="4" t="s">
        <v>549</v>
      </c>
      <c r="E68" s="10">
        <v>9437238.0</v>
      </c>
      <c r="F68" s="10">
        <v>1.0207924E7</v>
      </c>
      <c r="G68" s="10">
        <v>1.0650327E7</v>
      </c>
      <c r="H68" s="10">
        <v>1.1093345E7</v>
      </c>
      <c r="I68" s="10">
        <v>1.1390327E7</v>
      </c>
      <c r="J68" s="10">
        <v>1.1450367E7</v>
      </c>
      <c r="K68" s="10">
        <v>1.1370461E7</v>
      </c>
      <c r="L68" s="10">
        <v>1.1781656E7</v>
      </c>
      <c r="M68" s="10">
        <v>1.1835411E7</v>
      </c>
      <c r="N68" s="10">
        <v>1.2166855E7</v>
      </c>
      <c r="O68" s="10">
        <v>1.2467056E7</v>
      </c>
      <c r="P68" s="4" t="s">
        <v>629</v>
      </c>
      <c r="Q68" s="4" t="s">
        <v>630</v>
      </c>
    </row>
    <row r="69" ht="12.75" customHeight="1">
      <c r="A69" s="1" t="s">
        <v>10</v>
      </c>
      <c r="B69" s="1" t="s">
        <v>562</v>
      </c>
      <c r="C69" s="1" t="s">
        <v>563</v>
      </c>
      <c r="D69" s="4" t="s">
        <v>77</v>
      </c>
      <c r="E69" s="10">
        <v>3898.508548</v>
      </c>
      <c r="F69" s="10">
        <v>5396.840134</v>
      </c>
      <c r="G69" s="10">
        <v>6934.010133</v>
      </c>
      <c r="H69" s="10">
        <v>7428.356129</v>
      </c>
      <c r="I69" s="10">
        <v>10568.3267612</v>
      </c>
      <c r="J69" s="10">
        <v>6284.099836</v>
      </c>
      <c r="K69" s="10">
        <v>8951.940935</v>
      </c>
      <c r="L69" s="10">
        <v>11799.973049</v>
      </c>
      <c r="M69" s="10">
        <v>12711.228701</v>
      </c>
      <c r="N69" s="10">
        <v>13411.758598</v>
      </c>
      <c r="O69" s="10">
        <v>13016.018287</v>
      </c>
      <c r="P69" s="4" t="s">
        <v>631</v>
      </c>
      <c r="Q69" s="4" t="s">
        <v>632</v>
      </c>
    </row>
    <row r="70" ht="12.75" customHeight="1">
      <c r="A70" s="1" t="s">
        <v>10</v>
      </c>
      <c r="B70" s="1" t="s">
        <v>521</v>
      </c>
      <c r="C70" s="1" t="s">
        <v>563</v>
      </c>
      <c r="D70" s="4" t="s">
        <v>77</v>
      </c>
      <c r="E70" s="10">
        <v>0.0</v>
      </c>
      <c r="F70" s="10">
        <v>0.0</v>
      </c>
      <c r="G70" s="10">
        <v>0.0</v>
      </c>
      <c r="H70" s="10">
        <v>0.0</v>
      </c>
      <c r="I70" s="10">
        <v>0.0</v>
      </c>
      <c r="J70" s="10">
        <v>0.0</v>
      </c>
      <c r="K70" s="10">
        <v>0.0</v>
      </c>
      <c r="L70" s="10">
        <v>0.0</v>
      </c>
      <c r="M70" s="10">
        <v>0.0</v>
      </c>
      <c r="N70" s="10">
        <v>0.0</v>
      </c>
      <c r="O70" s="10">
        <v>0.0</v>
      </c>
    </row>
    <row r="71" ht="12.75" customHeight="1">
      <c r="A71" s="1" t="s">
        <v>10</v>
      </c>
      <c r="B71" s="1" t="s">
        <v>573</v>
      </c>
      <c r="C71" s="1" t="s">
        <v>563</v>
      </c>
      <c r="D71" s="4" t="s">
        <v>77</v>
      </c>
      <c r="E71" s="10"/>
      <c r="F71" s="10"/>
      <c r="G71" s="10"/>
      <c r="H71" s="10"/>
      <c r="I71" s="10"/>
      <c r="J71" s="10"/>
      <c r="K71" s="10"/>
      <c r="L71" s="10"/>
      <c r="M71" s="10"/>
      <c r="N71" s="10"/>
      <c r="O71" s="10"/>
    </row>
    <row r="72" ht="12.75" customHeight="1">
      <c r="A72" s="1" t="s">
        <v>10</v>
      </c>
      <c r="B72" s="1" t="s">
        <v>495</v>
      </c>
      <c r="C72" s="1" t="s">
        <v>563</v>
      </c>
      <c r="D72" s="4" t="s">
        <v>77</v>
      </c>
      <c r="E72" s="10"/>
      <c r="F72" s="10"/>
      <c r="G72" s="10"/>
      <c r="H72" s="10"/>
      <c r="I72" s="10"/>
      <c r="J72" s="10"/>
      <c r="K72" s="10"/>
      <c r="L72" s="10"/>
      <c r="M72" s="10"/>
      <c r="N72" s="10"/>
      <c r="O72" s="10"/>
    </row>
    <row r="73" ht="12.75" customHeight="1">
      <c r="A73" s="1" t="s">
        <v>10</v>
      </c>
      <c r="B73" s="1" t="s">
        <v>501</v>
      </c>
      <c r="C73" s="1" t="s">
        <v>563</v>
      </c>
      <c r="D73" s="4" t="s">
        <v>77</v>
      </c>
      <c r="E73" s="10"/>
      <c r="F73" s="10"/>
      <c r="G73" s="10"/>
      <c r="H73" s="10"/>
      <c r="I73" s="10"/>
      <c r="J73" s="10"/>
      <c r="K73" s="10"/>
      <c r="L73" s="10"/>
      <c r="M73" s="10"/>
      <c r="N73" s="10"/>
      <c r="O73" s="10"/>
    </row>
    <row r="74" ht="12.75" customHeight="1">
      <c r="A74" s="1" t="s">
        <v>10</v>
      </c>
      <c r="B74" s="1" t="s">
        <v>577</v>
      </c>
      <c r="C74" s="1" t="s">
        <v>563</v>
      </c>
      <c r="D74" s="4" t="s">
        <v>77</v>
      </c>
      <c r="E74" s="10"/>
      <c r="F74" s="10"/>
      <c r="G74" s="10"/>
      <c r="H74" s="10"/>
      <c r="I74" s="10"/>
      <c r="J74" s="10"/>
      <c r="K74" s="10"/>
      <c r="L74" s="10"/>
      <c r="M74" s="10"/>
      <c r="N74" s="10"/>
      <c r="O74" s="10"/>
    </row>
    <row r="75" ht="12.75" customHeight="1">
      <c r="A75" s="1" t="s">
        <v>10</v>
      </c>
      <c r="B75" s="1" t="s">
        <v>581</v>
      </c>
      <c r="C75" s="1" t="s">
        <v>563</v>
      </c>
      <c r="D75" s="4" t="s">
        <v>77</v>
      </c>
      <c r="E75" s="10"/>
      <c r="F75" s="10"/>
      <c r="G75" s="10"/>
      <c r="H75" s="10"/>
      <c r="I75" s="10"/>
      <c r="J75" s="10"/>
      <c r="K75" s="10"/>
      <c r="L75" s="10"/>
      <c r="M75" s="10"/>
      <c r="N75" s="10"/>
      <c r="O75" s="10"/>
    </row>
    <row r="76" ht="12.75" customHeight="1">
      <c r="A76" s="1" t="s">
        <v>10</v>
      </c>
      <c r="B76" s="1" t="s">
        <v>562</v>
      </c>
      <c r="C76" s="1" t="s">
        <v>567</v>
      </c>
      <c r="D76" s="4" t="s">
        <v>77</v>
      </c>
      <c r="E76" s="10">
        <v>828.727026</v>
      </c>
      <c r="F76" s="10">
        <v>1474.438445</v>
      </c>
      <c r="G76" s="10">
        <v>1951.6261960000002</v>
      </c>
      <c r="H76" s="10">
        <v>2434.862148</v>
      </c>
      <c r="I76" s="10">
        <v>2877.9521059999997</v>
      </c>
      <c r="J76" s="10">
        <v>2239.052887</v>
      </c>
      <c r="K76" s="10">
        <v>3585.990279</v>
      </c>
      <c r="L76" s="10">
        <v>4407.922221</v>
      </c>
      <c r="M76" s="10">
        <v>5009.427124</v>
      </c>
      <c r="N76" s="10">
        <v>5510.848904</v>
      </c>
      <c r="O76" s="10">
        <v>6103.382063999999</v>
      </c>
      <c r="P76" s="4" t="s">
        <v>631</v>
      </c>
      <c r="Q76" s="4" t="s">
        <v>632</v>
      </c>
    </row>
    <row r="77" ht="12.75" customHeight="1">
      <c r="A77" s="1" t="s">
        <v>10</v>
      </c>
      <c r="B77" s="4" t="s">
        <v>570</v>
      </c>
      <c r="C77" s="4"/>
      <c r="D77" s="4" t="s">
        <v>77</v>
      </c>
      <c r="E77" s="10">
        <v>275.012258</v>
      </c>
      <c r="F77" s="10">
        <v>729.691201</v>
      </c>
      <c r="G77" s="10">
        <v>1073.986218</v>
      </c>
      <c r="H77" s="10">
        <v>1426.389994</v>
      </c>
      <c r="I77" s="10">
        <v>1890.940955</v>
      </c>
      <c r="J77" s="10">
        <v>1085.359095</v>
      </c>
      <c r="K77" s="10">
        <v>2017.082482</v>
      </c>
      <c r="L77" s="10">
        <v>2949.875493</v>
      </c>
      <c r="M77" s="10">
        <v>3405.666635</v>
      </c>
      <c r="N77" s="10">
        <v>3666.852545</v>
      </c>
      <c r="O77" s="10">
        <v>3899.166041</v>
      </c>
      <c r="P77" s="4" t="s">
        <v>631</v>
      </c>
      <c r="Q77" s="4" t="s">
        <v>632</v>
      </c>
    </row>
    <row r="78" ht="12.75" customHeight="1">
      <c r="A78" s="1" t="s">
        <v>11</v>
      </c>
      <c r="B78" s="1" t="s">
        <v>633</v>
      </c>
      <c r="C78" s="1" t="s">
        <v>483</v>
      </c>
      <c r="D78" s="1" t="s">
        <v>634</v>
      </c>
      <c r="E78" s="10">
        <v>1035574.0497299994</v>
      </c>
      <c r="F78" s="10">
        <v>1009898.5723260007</v>
      </c>
      <c r="G78" s="10">
        <v>1048472.4635900002</v>
      </c>
      <c r="H78" s="10">
        <v>1190281.4439160018</v>
      </c>
      <c r="I78" s="10">
        <v>1267866.580079</v>
      </c>
      <c r="J78" s="10">
        <v>1274724.6128869983</v>
      </c>
      <c r="K78" s="10">
        <v>1247125.903970999</v>
      </c>
      <c r="L78" s="10">
        <v>1235300.239487998</v>
      </c>
      <c r="M78" s="10">
        <v>1298743.5813999996</v>
      </c>
      <c r="N78" s="10">
        <v>1375640.694207001</v>
      </c>
      <c r="O78" s="10">
        <v>1379626.4486680017</v>
      </c>
      <c r="P78" s="4" t="s">
        <v>635</v>
      </c>
      <c r="Q78" s="4" t="s">
        <v>636</v>
      </c>
    </row>
    <row r="79" ht="12.75" customHeight="1">
      <c r="A79" s="1" t="s">
        <v>11</v>
      </c>
      <c r="B79" s="1" t="s">
        <v>495</v>
      </c>
      <c r="C79" s="1" t="s">
        <v>483</v>
      </c>
      <c r="D79" s="1" t="s">
        <v>618</v>
      </c>
      <c r="E79" s="10">
        <v>1.7322381738585284E8</v>
      </c>
      <c r="F79" s="10">
        <v>2.080017178187678E8</v>
      </c>
      <c r="G79" s="10">
        <v>2.0282176720979896E8</v>
      </c>
      <c r="H79" s="10">
        <v>1.7012753895542017E8</v>
      </c>
      <c r="I79" s="10">
        <v>1.7987047299560812E8</v>
      </c>
      <c r="J79" s="10">
        <v>1.8240268501289582E8</v>
      </c>
      <c r="K79" s="10">
        <v>1.6340037628222686E8</v>
      </c>
      <c r="L79" s="10">
        <v>1.6588458560855794E8</v>
      </c>
      <c r="M79" s="10">
        <v>1.6176376342250198E8</v>
      </c>
      <c r="N79" s="10">
        <v>1.5148607168989712E8</v>
      </c>
      <c r="O79" s="10">
        <v>1.39959930675993E8</v>
      </c>
      <c r="P79" s="4" t="s">
        <v>635</v>
      </c>
      <c r="Q79" s="4" t="s">
        <v>636</v>
      </c>
    </row>
    <row r="80" ht="12.75" customHeight="1">
      <c r="A80" s="1" t="s">
        <v>11</v>
      </c>
      <c r="B80" s="1" t="s">
        <v>501</v>
      </c>
      <c r="C80" s="1" t="s">
        <v>483</v>
      </c>
      <c r="D80" s="1" t="s">
        <v>484</v>
      </c>
      <c r="E80" s="10">
        <v>3059961.8968919995</v>
      </c>
      <c r="F80" s="10">
        <v>3205672.8292710003</v>
      </c>
      <c r="G80" s="10">
        <v>3470661.243020998</v>
      </c>
      <c r="H80" s="10">
        <v>3493909.3108719992</v>
      </c>
      <c r="I80" s="10">
        <v>3685931.0012759985</v>
      </c>
      <c r="J80" s="10">
        <v>3854018.923354</v>
      </c>
      <c r="K80" s="10">
        <v>3637411.8210080056</v>
      </c>
      <c r="L80" s="10">
        <v>3429756.1880610036</v>
      </c>
      <c r="M80" s="10">
        <v>3480641.057616999</v>
      </c>
      <c r="N80" s="10">
        <v>3674282.5108390017</v>
      </c>
      <c r="O80" s="10">
        <v>3777807.795908996</v>
      </c>
      <c r="P80" s="4" t="s">
        <v>635</v>
      </c>
      <c r="Q80" s="4" t="s">
        <v>636</v>
      </c>
    </row>
    <row r="81" ht="12.75" customHeight="1">
      <c r="A81" s="1" t="s">
        <v>11</v>
      </c>
      <c r="B81" s="1" t="s">
        <v>480</v>
      </c>
      <c r="C81" s="1" t="s">
        <v>483</v>
      </c>
      <c r="D81" s="1" t="s">
        <v>634</v>
      </c>
      <c r="E81" s="10">
        <v>1209005.709160999</v>
      </c>
      <c r="F81" s="10">
        <v>1201670.9152230006</v>
      </c>
      <c r="G81" s="10">
        <v>1203364.0679979997</v>
      </c>
      <c r="H81" s="10">
        <v>1444353.8464439972</v>
      </c>
      <c r="I81" s="10">
        <v>1602597.0080210017</v>
      </c>
      <c r="J81" s="10">
        <v>1509129.4163130012</v>
      </c>
      <c r="K81" s="10">
        <v>1470510.281046</v>
      </c>
      <c r="L81" s="10">
        <v>1256251.4285540013</v>
      </c>
      <c r="M81" s="10">
        <v>1281229.9319160017</v>
      </c>
      <c r="N81" s="10">
        <v>1351273.4971280005</v>
      </c>
      <c r="O81" s="10">
        <v>1318660.1188210007</v>
      </c>
      <c r="P81" s="4" t="s">
        <v>635</v>
      </c>
      <c r="Q81" s="4" t="s">
        <v>636</v>
      </c>
    </row>
    <row r="82" ht="12.75" customHeight="1">
      <c r="A82" s="1" t="s">
        <v>11</v>
      </c>
      <c r="B82" s="1" t="s">
        <v>637</v>
      </c>
      <c r="C82" s="1" t="s">
        <v>483</v>
      </c>
      <c r="D82" s="1" t="s">
        <v>634</v>
      </c>
      <c r="E82" s="10">
        <v>14246.326867999998</v>
      </c>
      <c r="F82" s="10">
        <v>17325.373314000004</v>
      </c>
      <c r="G82" s="10">
        <v>17209.346068000003</v>
      </c>
      <c r="H82" s="10">
        <v>16786.886077</v>
      </c>
      <c r="I82" s="10">
        <v>16720.528116999998</v>
      </c>
      <c r="J82" s="10">
        <v>12294.795061999997</v>
      </c>
      <c r="K82" s="10">
        <v>16963.268973</v>
      </c>
      <c r="L82" s="10">
        <v>19177.280151000003</v>
      </c>
      <c r="M82" s="10">
        <v>16790.374244000006</v>
      </c>
      <c r="N82" s="10">
        <v>18139.597244000004</v>
      </c>
      <c r="O82" s="10">
        <v>17017.692465000004</v>
      </c>
      <c r="P82" s="4" t="s">
        <v>635</v>
      </c>
      <c r="Q82" s="4" t="s">
        <v>636</v>
      </c>
    </row>
    <row r="83" ht="12.75" customHeight="1">
      <c r="A83" s="31" t="s">
        <v>11</v>
      </c>
      <c r="B83" s="32" t="s">
        <v>519</v>
      </c>
      <c r="C83" s="31" t="s">
        <v>43</v>
      </c>
      <c r="D83" s="32" t="s">
        <v>523</v>
      </c>
      <c r="E83" s="18">
        <f t="shared" ref="E83:N83" si="3">((E85/5.8)/1000)+E84</f>
        <v>30.67156084</v>
      </c>
      <c r="F83" s="18">
        <f t="shared" si="3"/>
        <v>27.5657971</v>
      </c>
      <c r="G83" s="18">
        <f t="shared" si="3"/>
        <v>28.34389445</v>
      </c>
      <c r="H83" s="18">
        <f t="shared" si="3"/>
        <v>28.14527303</v>
      </c>
      <c r="I83" s="18">
        <f t="shared" si="3"/>
        <v>28.083581</v>
      </c>
      <c r="J83" s="18">
        <f t="shared" si="3"/>
        <v>25.984812</v>
      </c>
      <c r="K83" s="18">
        <f t="shared" si="3"/>
        <v>26.51291238</v>
      </c>
      <c r="L83" s="18">
        <f t="shared" si="3"/>
        <v>25.77659071</v>
      </c>
      <c r="M83" s="18">
        <f t="shared" si="3"/>
        <v>24.59286048</v>
      </c>
      <c r="N83" s="18">
        <f t="shared" si="3"/>
        <v>23.09968703</v>
      </c>
      <c r="O83" s="10"/>
      <c r="P83" s="4"/>
      <c r="Q83" s="14"/>
    </row>
    <row r="84" ht="12.75" customHeight="1">
      <c r="A84" s="1" t="s">
        <v>11</v>
      </c>
      <c r="B84" s="4" t="s">
        <v>541</v>
      </c>
      <c r="C84" s="1" t="s">
        <v>43</v>
      </c>
      <c r="D84" s="4" t="s">
        <v>542</v>
      </c>
      <c r="E84" s="10">
        <v>30.67156084</v>
      </c>
      <c r="F84" s="10">
        <v>27.540504</v>
      </c>
      <c r="G84" s="10">
        <v>28.314291</v>
      </c>
      <c r="H84" s="10">
        <v>28.100642</v>
      </c>
      <c r="I84" s="10">
        <v>28.027081</v>
      </c>
      <c r="J84" s="10">
        <v>25.926862</v>
      </c>
      <c r="K84" s="10">
        <v>26.392171</v>
      </c>
      <c r="L84" s="10">
        <v>25.58709243</v>
      </c>
      <c r="M84" s="10">
        <v>24.395576</v>
      </c>
      <c r="N84" s="10">
        <v>22.896306</v>
      </c>
      <c r="O84" s="10">
        <v>25.280838</v>
      </c>
      <c r="P84" s="4" t="s">
        <v>229</v>
      </c>
      <c r="Q84" s="14" t="str">
        <f t="shared" ref="Q84:Q85" si="4">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85" ht="12.75" customHeight="1">
      <c r="A85" s="1" t="s">
        <v>11</v>
      </c>
      <c r="B85" s="4" t="s">
        <v>548</v>
      </c>
      <c r="C85" s="1" t="s">
        <v>43</v>
      </c>
      <c r="D85" s="1" t="s">
        <v>640</v>
      </c>
      <c r="E85" s="10"/>
      <c r="F85" s="10">
        <v>146.7</v>
      </c>
      <c r="G85" s="10">
        <v>171.7</v>
      </c>
      <c r="H85" s="10">
        <v>258.86</v>
      </c>
      <c r="I85" s="10">
        <v>327.7</v>
      </c>
      <c r="J85" s="10">
        <v>336.11</v>
      </c>
      <c r="K85" s="10">
        <v>700.3</v>
      </c>
      <c r="L85" s="10">
        <v>1099.09</v>
      </c>
      <c r="M85" s="10">
        <v>1144.25</v>
      </c>
      <c r="N85" s="10">
        <v>1179.61</v>
      </c>
      <c r="O85" s="10">
        <v>1250.43</v>
      </c>
      <c r="P85" s="4" t="s">
        <v>229</v>
      </c>
      <c r="Q85" s="14" t="str">
        <f t="shared" si="4"/>
        <v>http://www.perupetro.com.pe/wps/wcm/connect/48c648c2-9307-4006-be9b-8bf39ec7919e/estadistica+2014.pdf?MOD=AJPERES</v>
      </c>
    </row>
    <row r="86" ht="12.75" customHeight="1">
      <c r="A86" s="1" t="s">
        <v>11</v>
      </c>
      <c r="B86" s="4" t="s">
        <v>550</v>
      </c>
      <c r="C86" s="4" t="s">
        <v>551</v>
      </c>
      <c r="D86" s="4" t="s">
        <v>542</v>
      </c>
      <c r="E86" s="10">
        <v>379.316</v>
      </c>
      <c r="F86" s="10">
        <v>382.866</v>
      </c>
      <c r="G86" s="10">
        <f>415.769</f>
        <v>415.769</v>
      </c>
      <c r="H86" s="10">
        <v>447.383</v>
      </c>
      <c r="I86" s="10">
        <v>532.662</v>
      </c>
      <c r="J86" s="10">
        <v>530.905</v>
      </c>
      <c r="K86" s="10">
        <v>582.03</v>
      </c>
      <c r="L86" s="10">
        <v>579.164</v>
      </c>
      <c r="M86" s="10">
        <v>632.905</v>
      </c>
      <c r="N86" s="10">
        <v>741.219</v>
      </c>
      <c r="O86" s="10">
        <v>682.681</v>
      </c>
      <c r="P86" s="4" t="s">
        <v>649</v>
      </c>
    </row>
    <row r="87" ht="12.75" customHeight="1">
      <c r="A87" s="1" t="s">
        <v>11</v>
      </c>
      <c r="B87" s="4" t="s">
        <v>553</v>
      </c>
      <c r="C87" s="4" t="s">
        <v>551</v>
      </c>
      <c r="D87" s="4" t="s">
        <v>542</v>
      </c>
      <c r="E87" s="10">
        <v>411.63400000000007</v>
      </c>
      <c r="F87" s="10">
        <v>438.11199999999997</v>
      </c>
      <c r="G87" s="10">
        <f>1107.794</f>
        <v>1107.794</v>
      </c>
      <c r="H87" s="10">
        <v>1108.454</v>
      </c>
      <c r="I87" s="10">
        <v>640.469</v>
      </c>
      <c r="J87" s="10">
        <v>805.906</v>
      </c>
      <c r="K87" s="10">
        <v>941.887</v>
      </c>
      <c r="L87" s="10">
        <v>800.958</v>
      </c>
      <c r="M87" s="10">
        <v>668.249</v>
      </c>
      <c r="N87" s="10">
        <v>363.024</v>
      </c>
      <c r="O87" s="10">
        <v>304.584</v>
      </c>
      <c r="P87" s="4" t="s">
        <v>649</v>
      </c>
    </row>
    <row r="88" ht="12.75" customHeight="1">
      <c r="A88" s="1" t="s">
        <v>11</v>
      </c>
      <c r="B88" s="4" t="s">
        <v>554</v>
      </c>
      <c r="C88" s="4" t="s">
        <v>551</v>
      </c>
      <c r="D88" s="4" t="s">
        <v>542</v>
      </c>
      <c r="E88" s="28">
        <v>5452.508</v>
      </c>
      <c r="F88" s="28">
        <v>6239.066</v>
      </c>
      <c r="G88" s="28">
        <f>6425.432</f>
        <v>6425.432</v>
      </c>
      <c r="H88" s="28">
        <v>6015.527</v>
      </c>
      <c r="I88" s="28">
        <v>4637.85</v>
      </c>
      <c r="J88" s="28">
        <v>1952.696</v>
      </c>
      <c r="K88" s="28">
        <v>1828.652</v>
      </c>
      <c r="L88" s="28">
        <v>1674.967</v>
      </c>
      <c r="M88" s="28">
        <v>770.026</v>
      </c>
      <c r="N88" s="28">
        <v>440.948</v>
      </c>
      <c r="O88" s="4">
        <v>338.636</v>
      </c>
      <c r="P88" s="4" t="s">
        <v>649</v>
      </c>
    </row>
    <row r="89" ht="12.75" customHeight="1">
      <c r="A89" s="1" t="s">
        <v>11</v>
      </c>
      <c r="B89" s="4" t="s">
        <v>550</v>
      </c>
      <c r="C89" s="4" t="s">
        <v>555</v>
      </c>
      <c r="D89" s="4" t="s">
        <v>556</v>
      </c>
      <c r="E89" s="4">
        <v>11.5</v>
      </c>
      <c r="F89" s="4">
        <v>11.9</v>
      </c>
      <c r="G89" s="4">
        <v>11.8</v>
      </c>
      <c r="H89" s="28">
        <v>11.8</v>
      </c>
      <c r="I89" s="4">
        <v>12.2</v>
      </c>
      <c r="J89" s="25">
        <v>12.0</v>
      </c>
      <c r="K89" s="28">
        <v>12.4619</v>
      </c>
      <c r="L89" s="4">
        <v>12.7</v>
      </c>
      <c r="M89" s="4">
        <v>15.3</v>
      </c>
      <c r="N89" s="4">
        <v>15.0</v>
      </c>
      <c r="O89" s="4">
        <v>14.6</v>
      </c>
      <c r="P89" s="4" t="s">
        <v>229</v>
      </c>
      <c r="Q89" s="14" t="str">
        <f t="shared" ref="Q89:Q91" si="6">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90" ht="12.75" customHeight="1">
      <c r="A90" s="1" t="s">
        <v>11</v>
      </c>
      <c r="B90" s="4" t="s">
        <v>553</v>
      </c>
      <c r="C90" s="4" t="s">
        <v>555</v>
      </c>
      <c r="D90" s="4" t="s">
        <v>556</v>
      </c>
      <c r="E90" s="4">
        <v>5.100000000000001</v>
      </c>
      <c r="F90" s="4">
        <v>6.799999999999999</v>
      </c>
      <c r="G90" s="4">
        <f t="shared" ref="G90:H90" si="5">18.6-G89</f>
        <v>6.8</v>
      </c>
      <c r="H90" s="28">
        <f t="shared" si="5"/>
        <v>6.8</v>
      </c>
      <c r="I90" s="4">
        <v>6.2</v>
      </c>
      <c r="J90" s="25">
        <v>14.0</v>
      </c>
      <c r="K90" s="4">
        <v>10.6</v>
      </c>
      <c r="L90" s="4">
        <v>8.8</v>
      </c>
      <c r="M90" s="4">
        <v>7.7</v>
      </c>
      <c r="N90" s="4">
        <v>6.5</v>
      </c>
      <c r="O90" s="4">
        <v>6.4</v>
      </c>
      <c r="P90" s="4" t="s">
        <v>229</v>
      </c>
      <c r="Q90" s="14" t="str">
        <f t="shared" si="6"/>
        <v>http://www.perupetro.com.pe/wps/wcm/connect/48c648c2-9307-4006-be9b-8bf39ec7919e/estadistica+2014.pdf?MOD=AJPERES</v>
      </c>
    </row>
    <row r="91" ht="12.75" customHeight="1">
      <c r="A91" s="1" t="s">
        <v>11</v>
      </c>
      <c r="B91" s="4" t="s">
        <v>554</v>
      </c>
      <c r="C91" s="4" t="s">
        <v>555</v>
      </c>
      <c r="D91" s="4" t="s">
        <v>556</v>
      </c>
      <c r="E91" s="4">
        <f>29.8-E90</f>
        <v>24.7</v>
      </c>
      <c r="F91" s="4">
        <f>30.5-F90</f>
        <v>23.7</v>
      </c>
      <c r="G91" s="4">
        <f>30.2-G90</f>
        <v>23.4</v>
      </c>
      <c r="H91" s="28">
        <f>29.8-H90</f>
        <v>23</v>
      </c>
      <c r="I91" s="4">
        <v>12.6</v>
      </c>
      <c r="J91" s="25">
        <v>19.2</v>
      </c>
      <c r="K91" s="4">
        <v>20.5</v>
      </c>
      <c r="L91" s="4">
        <v>7.5</v>
      </c>
      <c r="M91" s="4">
        <v>5.1</v>
      </c>
      <c r="N91" s="4">
        <v>5.3</v>
      </c>
      <c r="O91" s="4">
        <v>4.8</v>
      </c>
      <c r="P91" s="4" t="s">
        <v>229</v>
      </c>
      <c r="Q91" s="14" t="str">
        <f t="shared" si="6"/>
        <v>http://www.perupetro.com.pe/wps/wcm/connect/48c648c2-9307-4006-be9b-8bf39ec7919e/estadistica+2014.pdf?MOD=AJPERES</v>
      </c>
    </row>
    <row r="92" ht="12.75" customHeight="1">
      <c r="A92" s="1" t="s">
        <v>11</v>
      </c>
      <c r="B92" s="4" t="s">
        <v>559</v>
      </c>
      <c r="C92" s="1" t="s">
        <v>43</v>
      </c>
      <c r="D92" s="4" t="s">
        <v>542</v>
      </c>
    </row>
    <row r="93" ht="12.75" customHeight="1">
      <c r="A93" s="1" t="s">
        <v>11</v>
      </c>
      <c r="B93" s="4" t="s">
        <v>560</v>
      </c>
      <c r="C93" s="1" t="s">
        <v>43</v>
      </c>
      <c r="D93" s="4" t="s">
        <v>549</v>
      </c>
    </row>
    <row r="94" ht="12.75" customHeight="1">
      <c r="A94" s="1" t="s">
        <v>11</v>
      </c>
      <c r="B94" s="1" t="s">
        <v>562</v>
      </c>
      <c r="C94" s="1" t="s">
        <v>563</v>
      </c>
      <c r="D94" s="4" t="s">
        <v>77</v>
      </c>
      <c r="E94" s="25">
        <v>111.16783437000001</v>
      </c>
      <c r="F94" s="25">
        <v>186.89841059</v>
      </c>
      <c r="G94" s="25">
        <v>488.14573414999995</v>
      </c>
      <c r="H94" s="25">
        <v>620.4669598199999</v>
      </c>
      <c r="I94" s="25">
        <v>587.4588434899999</v>
      </c>
      <c r="J94" s="25">
        <v>353.21431495</v>
      </c>
      <c r="K94" s="25">
        <v>505.06804415000005</v>
      </c>
      <c r="L94" s="25">
        <v>574.1581705699999</v>
      </c>
      <c r="M94" s="25">
        <v>578.6241650899999</v>
      </c>
      <c r="N94" s="25">
        <v>537.8399253900001</v>
      </c>
      <c r="O94" s="25">
        <v>496.33722011</v>
      </c>
    </row>
    <row r="95" ht="12.75" customHeight="1">
      <c r="A95" s="1" t="s">
        <v>11</v>
      </c>
      <c r="B95" s="1" t="s">
        <v>521</v>
      </c>
      <c r="C95" s="1" t="s">
        <v>563</v>
      </c>
      <c r="D95" s="4" t="s">
        <v>77</v>
      </c>
      <c r="E95" s="28"/>
      <c r="F95" s="28"/>
      <c r="G95" s="28"/>
      <c r="H95" s="28"/>
      <c r="I95" s="28"/>
      <c r="J95" s="28"/>
      <c r="K95" s="28">
        <v>283.53665218000003</v>
      </c>
      <c r="L95" s="28">
        <v>1283.5099559700002</v>
      </c>
      <c r="M95" s="28">
        <v>1330.56101449</v>
      </c>
      <c r="N95" s="28">
        <v>1371.8283355100002</v>
      </c>
      <c r="O95" s="28">
        <v>786.3667473399998</v>
      </c>
    </row>
    <row r="96" ht="12.75" customHeight="1">
      <c r="A96" s="1" t="s">
        <v>11</v>
      </c>
      <c r="B96" s="1" t="s">
        <v>633</v>
      </c>
      <c r="C96" s="1" t="s">
        <v>563</v>
      </c>
      <c r="D96" s="4" t="s">
        <v>77</v>
      </c>
      <c r="E96" s="28">
        <v>2480.62569089</v>
      </c>
      <c r="F96" s="28">
        <v>3471.79529475</v>
      </c>
      <c r="G96" s="28">
        <v>5995.54742066</v>
      </c>
      <c r="H96" s="28">
        <v>7219.0745249500005</v>
      </c>
      <c r="I96" s="28">
        <v>7276.9578963799995</v>
      </c>
      <c r="J96" s="28">
        <v>5935.40718545</v>
      </c>
      <c r="K96" s="28">
        <v>8879.15419689</v>
      </c>
      <c r="L96" s="28">
        <v>10721.039923109998</v>
      </c>
      <c r="M96" s="28">
        <v>10730.950857240001</v>
      </c>
      <c r="N96" s="28">
        <v>9812.58046992</v>
      </c>
      <c r="O96" s="28">
        <v>8782.95816045</v>
      </c>
      <c r="P96" s="4" t="s">
        <v>322</v>
      </c>
    </row>
    <row r="97" ht="12.75" customHeight="1">
      <c r="A97" s="1" t="s">
        <v>11</v>
      </c>
      <c r="B97" s="1" t="s">
        <v>495</v>
      </c>
      <c r="C97" s="1" t="s">
        <v>563</v>
      </c>
      <c r="D97" s="4" t="s">
        <v>77</v>
      </c>
      <c r="E97" s="28">
        <v>2424.2925791</v>
      </c>
      <c r="F97" s="28">
        <v>3095.3817296300003</v>
      </c>
      <c r="G97" s="28">
        <v>4004.20512745</v>
      </c>
      <c r="H97" s="28">
        <v>4187.40321289</v>
      </c>
      <c r="I97" s="28">
        <v>5586.03460492</v>
      </c>
      <c r="J97" s="28">
        <v>6790.948091489999</v>
      </c>
      <c r="K97" s="28">
        <v>7744.631490350001</v>
      </c>
      <c r="L97" s="28">
        <v>10235.35308203</v>
      </c>
      <c r="M97" s="28">
        <v>9701.62202675</v>
      </c>
      <c r="N97" s="28">
        <v>8061.312882650001</v>
      </c>
      <c r="O97" s="28">
        <v>5428.296308700001</v>
      </c>
      <c r="P97" s="4" t="s">
        <v>322</v>
      </c>
    </row>
    <row r="98" ht="12.75" customHeight="1">
      <c r="A98" s="1" t="s">
        <v>11</v>
      </c>
      <c r="B98" s="1" t="s">
        <v>501</v>
      </c>
      <c r="C98" s="1" t="s">
        <v>563</v>
      </c>
      <c r="D98" s="4" t="s">
        <v>77</v>
      </c>
      <c r="E98" s="28">
        <v>576.83839097</v>
      </c>
      <c r="F98" s="28">
        <v>805.1126844500001</v>
      </c>
      <c r="G98" s="28">
        <v>1991.20760827</v>
      </c>
      <c r="H98" s="28">
        <v>2539.40932531</v>
      </c>
      <c r="I98" s="28">
        <v>1468.29629497</v>
      </c>
      <c r="J98" s="28">
        <v>1233.22129524</v>
      </c>
      <c r="K98" s="28">
        <v>1696.0746935600002</v>
      </c>
      <c r="L98" s="28">
        <v>1522.54189057</v>
      </c>
      <c r="M98" s="28">
        <v>1352.3385218600001</v>
      </c>
      <c r="N98" s="28">
        <v>1413.11950911</v>
      </c>
      <c r="O98" s="28">
        <v>1504.06957655</v>
      </c>
      <c r="P98" s="4" t="s">
        <v>322</v>
      </c>
    </row>
    <row r="99" ht="12.75" customHeight="1">
      <c r="A99" s="1" t="s">
        <v>11</v>
      </c>
      <c r="B99" s="1" t="s">
        <v>480</v>
      </c>
      <c r="C99" s="1" t="s">
        <v>563</v>
      </c>
      <c r="D99" s="4" t="s">
        <v>77</v>
      </c>
      <c r="E99" s="28">
        <v>389.10449501</v>
      </c>
      <c r="F99" s="28">
        <v>491.44458806</v>
      </c>
      <c r="G99" s="28">
        <v>712.57806097</v>
      </c>
      <c r="H99" s="28">
        <v>1032.95648762</v>
      </c>
      <c r="I99" s="28">
        <v>1135.6656276800002</v>
      </c>
      <c r="J99" s="28">
        <v>1115.80747159</v>
      </c>
      <c r="K99" s="28">
        <v>1578.81012449</v>
      </c>
      <c r="L99" s="28">
        <v>2426.73790587</v>
      </c>
      <c r="M99" s="28">
        <v>2575.33619565</v>
      </c>
      <c r="N99" s="28">
        <v>1758.99881179</v>
      </c>
      <c r="O99" s="28">
        <v>1510.0067711799998</v>
      </c>
      <c r="P99" s="4" t="s">
        <v>322</v>
      </c>
    </row>
    <row r="100" ht="12.75" customHeight="1">
      <c r="A100" s="1" t="s">
        <v>11</v>
      </c>
      <c r="B100" s="1" t="s">
        <v>637</v>
      </c>
      <c r="C100" s="1" t="s">
        <v>563</v>
      </c>
      <c r="D100" s="4" t="s">
        <v>77</v>
      </c>
      <c r="E100" s="28">
        <v>345.66912637</v>
      </c>
      <c r="F100" s="28">
        <v>301.42850089999996</v>
      </c>
      <c r="G100" s="28">
        <v>408.95931776</v>
      </c>
      <c r="H100" s="28">
        <v>595.09996988</v>
      </c>
      <c r="I100" s="28">
        <v>662.77028312</v>
      </c>
      <c r="J100" s="28">
        <v>590.06609845</v>
      </c>
      <c r="K100" s="28">
        <v>841.6221141799999</v>
      </c>
      <c r="L100" s="28">
        <v>775.59557366</v>
      </c>
      <c r="M100" s="28">
        <v>558.2596869600001</v>
      </c>
      <c r="N100" s="28">
        <v>193.46428887000005</v>
      </c>
      <c r="O100" s="28">
        <v>434.19527025</v>
      </c>
      <c r="P100" s="4" t="s">
        <v>322</v>
      </c>
    </row>
    <row r="101" ht="12.75" customHeight="1">
      <c r="A101" s="1" t="s">
        <v>11</v>
      </c>
      <c r="B101" s="1" t="s">
        <v>562</v>
      </c>
      <c r="C101" s="1" t="s">
        <v>567</v>
      </c>
      <c r="D101" s="4" t="s">
        <v>77</v>
      </c>
      <c r="E101" s="28">
        <v>1073.195</v>
      </c>
      <c r="F101" s="28">
        <v>1696.5811999999999</v>
      </c>
      <c r="G101" s="28">
        <v>2156.7129</v>
      </c>
      <c r="H101" s="28">
        <v>2667.6493</v>
      </c>
      <c r="I101" s="28">
        <v>3379.8046</v>
      </c>
      <c r="J101" s="28">
        <v>2150.7628999999997</v>
      </c>
      <c r="K101" s="28">
        <v>2690.9393999999998</v>
      </c>
      <c r="L101" s="28">
        <v>3699.6603999999998</v>
      </c>
      <c r="M101" s="28">
        <v>3633.1109</v>
      </c>
      <c r="N101" s="28">
        <v>3351.2862999999998</v>
      </c>
      <c r="O101" s="28">
        <v>3040.4597999999996</v>
      </c>
      <c r="P101" s="4" t="s">
        <v>672</v>
      </c>
    </row>
    <row r="102" ht="12.75" customHeight="1">
      <c r="A102" s="1" t="s">
        <v>11</v>
      </c>
      <c r="B102" s="4" t="s">
        <v>570</v>
      </c>
      <c r="C102" s="4"/>
      <c r="D102" s="4" t="s">
        <v>77</v>
      </c>
    </row>
    <row r="103" ht="15.75" customHeight="1">
      <c r="B103" s="4"/>
      <c r="C103" s="4"/>
      <c r="D103" s="4"/>
    </row>
    <row r="104" ht="15.75" customHeight="1">
      <c r="B104" s="4"/>
      <c r="C104" s="4"/>
      <c r="D104" s="4"/>
    </row>
    <row r="105" ht="15.75" customHeight="1">
      <c r="B105" s="4"/>
      <c r="C105" s="4"/>
      <c r="D105" s="4"/>
    </row>
    <row r="106" ht="15.75" customHeight="1">
      <c r="B106" s="4"/>
      <c r="C106" s="4"/>
      <c r="D106" s="4"/>
    </row>
    <row r="107" ht="15.75" customHeight="1">
      <c r="B107" s="4"/>
      <c r="C107" s="4"/>
      <c r="D107" s="4"/>
    </row>
    <row r="108" ht="15.75" customHeight="1">
      <c r="B108" s="4"/>
      <c r="C108" s="4"/>
      <c r="D108" s="4"/>
    </row>
    <row r="109" ht="15.75" customHeight="1">
      <c r="B109" s="4"/>
      <c r="C109" s="4"/>
      <c r="D109" s="4"/>
    </row>
    <row r="110" ht="15.75" customHeight="1">
      <c r="B110" s="4"/>
      <c r="C110" s="4"/>
      <c r="D110" s="4"/>
    </row>
    <row r="111" ht="15.75" customHeight="1">
      <c r="B111" s="4"/>
      <c r="C111" s="4"/>
      <c r="D111" s="4"/>
    </row>
    <row r="112" ht="15.75" customHeight="1">
      <c r="B112" s="4"/>
      <c r="C112" s="4"/>
      <c r="D112" s="4"/>
    </row>
    <row r="113" ht="15.75" customHeight="1">
      <c r="B113" s="4"/>
      <c r="C113" s="4"/>
      <c r="D113" s="4"/>
    </row>
    <row r="114" ht="15.75" customHeight="1">
      <c r="B114" s="4"/>
      <c r="C114" s="4"/>
      <c r="D114" s="4"/>
    </row>
    <row r="115" ht="15.75" customHeight="1">
      <c r="B115" s="4"/>
      <c r="C115" s="4"/>
      <c r="D115" s="4"/>
    </row>
    <row r="116" ht="15.75" customHeight="1">
      <c r="B116" s="4"/>
      <c r="C116" s="4"/>
      <c r="D116" s="4"/>
    </row>
    <row r="117" ht="15.75" customHeight="1">
      <c r="B117" s="4"/>
      <c r="C117" s="4"/>
      <c r="D117" s="4"/>
    </row>
    <row r="118" ht="15.75" customHeight="1">
      <c r="B118" s="4"/>
      <c r="C118" s="4"/>
      <c r="D118" s="4"/>
    </row>
    <row r="119" ht="15.75" customHeight="1">
      <c r="B119" s="4"/>
      <c r="C119" s="4"/>
      <c r="D119" s="4"/>
    </row>
    <row r="120" ht="15.75" customHeight="1">
      <c r="B120" s="4"/>
      <c r="C120" s="4"/>
      <c r="D120" s="4"/>
    </row>
    <row r="121" ht="15.75" customHeight="1">
      <c r="B121" s="4"/>
      <c r="C121" s="4"/>
      <c r="D121" s="4"/>
    </row>
    <row r="122" ht="15.75" customHeight="1">
      <c r="B122" s="4"/>
      <c r="C122" s="4"/>
      <c r="D122" s="4"/>
    </row>
    <row r="123" ht="15.75" customHeight="1">
      <c r="B123" s="4"/>
      <c r="C123" s="4"/>
      <c r="D123" s="4"/>
    </row>
    <row r="124" ht="15.75" customHeight="1">
      <c r="B124" s="4"/>
      <c r="C124" s="4"/>
      <c r="D124" s="4"/>
    </row>
    <row r="125" ht="15.75" customHeight="1">
      <c r="B125" s="4"/>
      <c r="C125" s="4"/>
      <c r="D125" s="4"/>
    </row>
    <row r="126" ht="15.75" customHeight="1">
      <c r="B126" s="4"/>
      <c r="C126" s="4"/>
      <c r="D126" s="4"/>
    </row>
    <row r="127" ht="15.75" customHeight="1">
      <c r="B127" s="4"/>
      <c r="C127" s="4"/>
      <c r="D127" s="4"/>
    </row>
    <row r="128" ht="15.75" customHeight="1">
      <c r="B128" s="4"/>
      <c r="C128" s="4"/>
      <c r="D128" s="4"/>
    </row>
    <row r="129" ht="15.75" customHeight="1">
      <c r="B129" s="4"/>
      <c r="C129" s="4"/>
      <c r="D129" s="4"/>
    </row>
    <row r="130" ht="15.75" customHeight="1">
      <c r="B130" s="4"/>
      <c r="C130" s="4"/>
      <c r="D130" s="4"/>
    </row>
    <row r="131" ht="15.75" customHeight="1">
      <c r="B131" s="4"/>
      <c r="C131" s="4"/>
      <c r="D131" s="4"/>
    </row>
    <row r="132" ht="15.75" customHeight="1">
      <c r="B132" s="4"/>
      <c r="C132" s="4"/>
      <c r="D132" s="4"/>
    </row>
    <row r="133" ht="15.75" customHeight="1">
      <c r="B133" s="4"/>
      <c r="C133" s="4"/>
      <c r="D133" s="4"/>
    </row>
    <row r="134" ht="15.75" customHeight="1">
      <c r="B134" s="4"/>
      <c r="C134" s="4"/>
      <c r="D134" s="4"/>
    </row>
    <row r="135" ht="15.75" customHeight="1">
      <c r="B135" s="4"/>
      <c r="C135" s="4"/>
      <c r="D135" s="4"/>
    </row>
    <row r="136" ht="15.75" customHeight="1">
      <c r="B136" s="4"/>
      <c r="C136" s="4"/>
      <c r="D136" s="4"/>
    </row>
    <row r="137" ht="15.75" customHeight="1">
      <c r="B137" s="4"/>
      <c r="C137" s="4"/>
      <c r="D137" s="4"/>
    </row>
    <row r="138" ht="15.75" customHeight="1">
      <c r="B138" s="4"/>
      <c r="C138" s="4"/>
      <c r="D138" s="4"/>
    </row>
    <row r="139" ht="15.75" customHeight="1">
      <c r="B139" s="4"/>
      <c r="C139" s="4"/>
      <c r="D139" s="4"/>
    </row>
    <row r="140" ht="15.75" customHeight="1">
      <c r="B140" s="4"/>
      <c r="C140" s="4"/>
      <c r="D140" s="4"/>
    </row>
    <row r="141" ht="15.75" customHeight="1">
      <c r="B141" s="4"/>
      <c r="C141" s="4"/>
      <c r="D141" s="4"/>
    </row>
    <row r="142" ht="15.75" customHeight="1">
      <c r="B142" s="4"/>
      <c r="C142" s="4"/>
      <c r="D142" s="4"/>
    </row>
    <row r="143" ht="15.75" customHeight="1">
      <c r="B143" s="4"/>
      <c r="C143" s="4"/>
      <c r="D143" s="4"/>
    </row>
    <row r="144" ht="15.75" customHeight="1">
      <c r="B144" s="4"/>
      <c r="C144" s="4"/>
      <c r="D144" s="4"/>
    </row>
    <row r="145" ht="15.75" customHeight="1">
      <c r="B145" s="4"/>
      <c r="C145" s="4"/>
      <c r="D145" s="4"/>
    </row>
    <row r="146" ht="15.75" customHeight="1">
      <c r="B146" s="4"/>
      <c r="C146" s="4"/>
      <c r="D146" s="4"/>
    </row>
    <row r="147" ht="15.75" customHeight="1">
      <c r="B147" s="4"/>
      <c r="C147" s="4"/>
      <c r="D147" s="4"/>
    </row>
    <row r="148" ht="15.75" customHeight="1">
      <c r="B148" s="4"/>
      <c r="C148" s="4"/>
      <c r="D148" s="4"/>
    </row>
    <row r="149" ht="15.75" customHeight="1">
      <c r="B149" s="4"/>
      <c r="C149" s="4"/>
      <c r="D149" s="4"/>
    </row>
    <row r="150" ht="15.75" customHeight="1">
      <c r="B150" s="4"/>
      <c r="C150" s="4"/>
      <c r="D150" s="4"/>
    </row>
    <row r="151" ht="15.75" customHeight="1">
      <c r="B151" s="4"/>
      <c r="C151" s="4"/>
      <c r="D151" s="4"/>
    </row>
    <row r="152" ht="15.75" customHeight="1">
      <c r="B152" s="4"/>
      <c r="C152" s="4"/>
      <c r="D152" s="4"/>
    </row>
    <row r="153" ht="15.75" customHeight="1">
      <c r="B153" s="4"/>
      <c r="C153" s="4"/>
      <c r="D153" s="4"/>
    </row>
    <row r="154" ht="15.75" customHeight="1">
      <c r="B154" s="4"/>
      <c r="C154" s="4"/>
      <c r="D154" s="4"/>
    </row>
    <row r="155" ht="15.75" customHeight="1">
      <c r="B155" s="4"/>
      <c r="C155" s="4"/>
      <c r="D155" s="4"/>
    </row>
    <row r="156" ht="15.75" customHeight="1">
      <c r="B156" s="4"/>
      <c r="C156" s="4"/>
      <c r="D156" s="4"/>
    </row>
    <row r="157" ht="15.75" customHeight="1">
      <c r="B157" s="4"/>
      <c r="C157" s="4"/>
      <c r="D157" s="4"/>
    </row>
    <row r="158" ht="15.75" customHeight="1">
      <c r="B158" s="4"/>
      <c r="C158" s="4"/>
      <c r="D158" s="4"/>
    </row>
    <row r="159" ht="15.75" customHeight="1">
      <c r="B159" s="4"/>
      <c r="C159" s="4"/>
      <c r="D159" s="4"/>
    </row>
    <row r="160" ht="15.75" customHeight="1">
      <c r="B160" s="4"/>
      <c r="C160" s="4"/>
      <c r="D160" s="4"/>
    </row>
    <row r="161" ht="15.75" customHeight="1">
      <c r="B161" s="4"/>
      <c r="C161" s="4"/>
      <c r="D161" s="4"/>
    </row>
    <row r="162" ht="15.75" customHeight="1">
      <c r="B162" s="4"/>
      <c r="C162" s="4"/>
      <c r="D162" s="4"/>
    </row>
    <row r="163" ht="15.75" customHeight="1">
      <c r="B163" s="4"/>
      <c r="C163" s="4"/>
      <c r="D163" s="4"/>
    </row>
    <row r="164" ht="15.75" customHeight="1">
      <c r="B164" s="4"/>
      <c r="C164" s="4"/>
      <c r="D164" s="4"/>
    </row>
    <row r="165" ht="15.75" customHeight="1">
      <c r="B165" s="4"/>
      <c r="C165" s="4"/>
      <c r="D165" s="4"/>
    </row>
    <row r="166" ht="15.75" customHeight="1">
      <c r="B166" s="4"/>
      <c r="C166" s="4"/>
      <c r="D166" s="4"/>
    </row>
    <row r="167" ht="15.75" customHeight="1">
      <c r="B167" s="4"/>
      <c r="C167" s="4"/>
      <c r="D167" s="4"/>
    </row>
    <row r="168" ht="15.75" customHeight="1">
      <c r="B168" s="4"/>
      <c r="C168" s="4"/>
      <c r="D168" s="4"/>
    </row>
    <row r="169" ht="15.75" customHeight="1">
      <c r="B169" s="4"/>
      <c r="C169" s="4"/>
      <c r="D169" s="4"/>
    </row>
    <row r="170" ht="15.75" customHeight="1">
      <c r="B170" s="4"/>
      <c r="C170" s="4"/>
      <c r="D170" s="4"/>
    </row>
    <row r="171" ht="15.75" customHeight="1">
      <c r="B171" s="4"/>
      <c r="C171" s="4"/>
      <c r="D171" s="4"/>
    </row>
    <row r="172" ht="15.75" customHeight="1">
      <c r="B172" s="4"/>
      <c r="C172" s="4"/>
      <c r="D172" s="4"/>
    </row>
    <row r="173" ht="15.75" customHeight="1">
      <c r="B173" s="4"/>
      <c r="C173" s="4"/>
      <c r="D173" s="4"/>
    </row>
    <row r="174" ht="15.75" customHeight="1">
      <c r="B174" s="4"/>
      <c r="C174" s="4"/>
      <c r="D174" s="4"/>
    </row>
    <row r="175" ht="15.75" customHeight="1">
      <c r="B175" s="4"/>
      <c r="C175" s="4"/>
      <c r="D175" s="4"/>
    </row>
    <row r="176" ht="15.75" customHeight="1">
      <c r="B176" s="4"/>
      <c r="C176" s="4"/>
      <c r="D176" s="4"/>
    </row>
    <row r="177" ht="15.75" customHeight="1">
      <c r="B177" s="4"/>
      <c r="C177" s="4"/>
      <c r="D177" s="4"/>
    </row>
    <row r="178" ht="15.75" customHeight="1">
      <c r="B178" s="4"/>
      <c r="C178" s="4"/>
      <c r="D178" s="4"/>
    </row>
    <row r="179" ht="15.75" customHeight="1">
      <c r="B179" s="4"/>
      <c r="C179" s="4"/>
      <c r="D179" s="4"/>
    </row>
    <row r="180" ht="15.75" customHeight="1">
      <c r="B180" s="4"/>
      <c r="C180" s="4"/>
      <c r="D180" s="4"/>
    </row>
    <row r="181" ht="15.75" customHeight="1">
      <c r="B181" s="4"/>
      <c r="C181" s="4"/>
      <c r="D181" s="4"/>
    </row>
    <row r="182" ht="15.75" customHeight="1">
      <c r="B182" s="4"/>
      <c r="C182" s="4"/>
      <c r="D182" s="4"/>
    </row>
    <row r="183" ht="15.75" customHeight="1">
      <c r="B183" s="4"/>
      <c r="C183" s="4"/>
      <c r="D183" s="4"/>
    </row>
    <row r="184" ht="15.75" customHeight="1">
      <c r="B184" s="4"/>
      <c r="C184" s="4"/>
      <c r="D184" s="4"/>
    </row>
    <row r="185" ht="15.75" customHeight="1">
      <c r="B185" s="4"/>
      <c r="C185" s="4"/>
      <c r="D185" s="4"/>
    </row>
    <row r="186" ht="15.75" customHeight="1">
      <c r="B186" s="4"/>
      <c r="C186" s="4"/>
      <c r="D186" s="4"/>
    </row>
    <row r="187" ht="15.75" customHeight="1">
      <c r="B187" s="4"/>
      <c r="C187" s="4"/>
      <c r="D187" s="4"/>
    </row>
    <row r="188" ht="15.75" customHeight="1">
      <c r="B188" s="4"/>
      <c r="C188" s="4"/>
      <c r="D188" s="4"/>
    </row>
    <row r="189" ht="15.75" customHeight="1">
      <c r="B189" s="4"/>
      <c r="C189" s="4"/>
      <c r="D189" s="4"/>
    </row>
    <row r="190" ht="15.75" customHeight="1">
      <c r="B190" s="4"/>
      <c r="C190" s="4"/>
      <c r="D190" s="4"/>
    </row>
    <row r="191" ht="15.75" customHeight="1">
      <c r="B191" s="4"/>
      <c r="C191" s="4"/>
      <c r="D191" s="4"/>
    </row>
    <row r="192" ht="15.75" customHeight="1">
      <c r="B192" s="4"/>
      <c r="C192" s="4"/>
      <c r="D192" s="4"/>
    </row>
    <row r="193" ht="15.75" customHeight="1">
      <c r="B193" s="4"/>
      <c r="C193" s="4"/>
      <c r="D193" s="4"/>
    </row>
    <row r="194" ht="15.75" customHeight="1">
      <c r="B194" s="4"/>
      <c r="C194" s="4"/>
      <c r="D194" s="4"/>
    </row>
    <row r="195" ht="15.75" customHeight="1">
      <c r="B195" s="4"/>
      <c r="C195" s="4"/>
      <c r="D195" s="4"/>
    </row>
    <row r="196" ht="15.75" customHeight="1">
      <c r="B196" s="4"/>
      <c r="C196" s="4"/>
      <c r="D196" s="4"/>
    </row>
    <row r="197" ht="15.75" customHeight="1">
      <c r="B197" s="4"/>
      <c r="C197" s="4"/>
      <c r="D197" s="4"/>
    </row>
    <row r="198" ht="15.75" customHeight="1">
      <c r="B198" s="4"/>
      <c r="C198" s="4"/>
      <c r="D198" s="4"/>
    </row>
    <row r="199" ht="15.75" customHeight="1">
      <c r="B199" s="4"/>
      <c r="C199" s="4"/>
      <c r="D199" s="4"/>
    </row>
    <row r="200" ht="15.75" customHeight="1">
      <c r="B200" s="4"/>
      <c r="C200" s="4"/>
      <c r="D200" s="4"/>
    </row>
    <row r="201" ht="15.75" customHeight="1">
      <c r="B201" s="4"/>
      <c r="C201" s="4"/>
      <c r="D201" s="4"/>
    </row>
    <row r="202" ht="15.75" customHeight="1">
      <c r="B202" s="4"/>
      <c r="C202" s="4"/>
      <c r="D202" s="4"/>
    </row>
    <row r="203" ht="15.75" customHeight="1">
      <c r="B203" s="4"/>
      <c r="C203" s="4"/>
      <c r="D203" s="4"/>
    </row>
    <row r="204" ht="15.75" customHeight="1">
      <c r="B204" s="4"/>
      <c r="C204" s="4"/>
      <c r="D204" s="4"/>
    </row>
    <row r="205" ht="15.75" customHeight="1">
      <c r="B205" s="4"/>
      <c r="C205" s="4"/>
      <c r="D205" s="4"/>
    </row>
    <row r="206" ht="15.75" customHeight="1">
      <c r="B206" s="4"/>
      <c r="C206" s="4"/>
      <c r="D206" s="4"/>
    </row>
    <row r="207" ht="15.75" customHeight="1">
      <c r="B207" s="4"/>
      <c r="C207" s="4"/>
      <c r="D207" s="4"/>
    </row>
    <row r="208" ht="15.75" customHeight="1">
      <c r="B208" s="4"/>
      <c r="C208" s="4"/>
      <c r="D208" s="4"/>
    </row>
    <row r="209" ht="15.75" customHeight="1">
      <c r="B209" s="4"/>
      <c r="C209" s="4"/>
      <c r="D209" s="4"/>
    </row>
    <row r="210" ht="15.75" customHeight="1">
      <c r="B210" s="4"/>
      <c r="C210" s="4"/>
      <c r="D210" s="4"/>
    </row>
    <row r="211" ht="15.75" customHeight="1">
      <c r="B211" s="4"/>
      <c r="C211" s="4"/>
      <c r="D211" s="4"/>
    </row>
    <row r="212" ht="15.75" customHeight="1">
      <c r="B212" s="4"/>
      <c r="C212" s="4"/>
      <c r="D212" s="4"/>
    </row>
    <row r="213" ht="15.75" customHeight="1">
      <c r="B213" s="4"/>
      <c r="C213" s="4"/>
      <c r="D213" s="4"/>
    </row>
    <row r="214" ht="15.75" customHeight="1">
      <c r="B214" s="4"/>
      <c r="C214" s="4"/>
      <c r="D214" s="4"/>
    </row>
    <row r="215" ht="15.75" customHeight="1">
      <c r="B215" s="4"/>
      <c r="C215" s="4"/>
      <c r="D215" s="4"/>
    </row>
    <row r="216" ht="15.75" customHeight="1">
      <c r="B216" s="4"/>
      <c r="C216" s="4"/>
      <c r="D216" s="4"/>
    </row>
    <row r="217" ht="15.75" customHeight="1">
      <c r="B217" s="4"/>
      <c r="C217" s="4"/>
      <c r="D217" s="4"/>
    </row>
    <row r="218" ht="15.75" customHeight="1">
      <c r="B218" s="4"/>
      <c r="C218" s="4"/>
      <c r="D218" s="4"/>
    </row>
    <row r="219" ht="15.75" customHeight="1">
      <c r="B219" s="4"/>
      <c r="C219" s="4"/>
      <c r="D219" s="4"/>
    </row>
    <row r="220" ht="15.75" customHeight="1">
      <c r="B220" s="4"/>
      <c r="C220" s="4"/>
      <c r="D220" s="4"/>
    </row>
    <row r="221" ht="15.75" customHeight="1">
      <c r="B221" s="4"/>
      <c r="C221" s="4"/>
      <c r="D221" s="4"/>
    </row>
    <row r="222" ht="15.75" customHeight="1">
      <c r="B222" s="4"/>
      <c r="C222" s="4"/>
      <c r="D222" s="4"/>
    </row>
    <row r="223" ht="15.75" customHeight="1">
      <c r="B223" s="4"/>
      <c r="C223" s="4"/>
      <c r="D223" s="4"/>
    </row>
    <row r="224" ht="15.75" customHeight="1">
      <c r="B224" s="4"/>
      <c r="C224" s="4"/>
      <c r="D224" s="4"/>
    </row>
    <row r="225" ht="15.75" customHeight="1">
      <c r="B225" s="4"/>
      <c r="C225" s="4"/>
      <c r="D225" s="4"/>
    </row>
    <row r="226" ht="15.75" customHeight="1">
      <c r="B226" s="4"/>
      <c r="C226" s="4"/>
      <c r="D226" s="4"/>
    </row>
    <row r="227" ht="15.75" customHeight="1">
      <c r="B227" s="4"/>
      <c r="C227" s="4"/>
      <c r="D227" s="4"/>
    </row>
    <row r="228" ht="15.75" customHeight="1">
      <c r="B228" s="4"/>
      <c r="C228" s="4"/>
      <c r="D228" s="4"/>
    </row>
    <row r="229" ht="15.75" customHeight="1">
      <c r="B229" s="4"/>
      <c r="C229" s="4"/>
      <c r="D229" s="4"/>
    </row>
    <row r="230" ht="15.75" customHeight="1">
      <c r="B230" s="4"/>
      <c r="C230" s="4"/>
      <c r="D230" s="4"/>
    </row>
    <row r="231" ht="15.75" customHeight="1">
      <c r="B231" s="4"/>
      <c r="C231" s="4"/>
      <c r="D231" s="4"/>
    </row>
    <row r="232" ht="15.75" customHeight="1">
      <c r="B232" s="4"/>
      <c r="C232" s="4"/>
      <c r="D232" s="4"/>
    </row>
    <row r="233" ht="15.75" customHeight="1">
      <c r="B233" s="4"/>
      <c r="C233" s="4"/>
      <c r="D233" s="4"/>
    </row>
    <row r="234" ht="15.75" customHeight="1">
      <c r="B234" s="4"/>
      <c r="C234" s="4"/>
      <c r="D234" s="4"/>
    </row>
    <row r="235" ht="15.75" customHeight="1">
      <c r="B235" s="4"/>
      <c r="C235" s="4"/>
      <c r="D235" s="4"/>
    </row>
    <row r="236" ht="15.75" customHeight="1">
      <c r="B236" s="4"/>
      <c r="C236" s="4"/>
      <c r="D236" s="4"/>
    </row>
    <row r="237" ht="15.75" customHeight="1">
      <c r="B237" s="4"/>
      <c r="C237" s="4"/>
      <c r="D237" s="4"/>
    </row>
    <row r="238" ht="15.75" customHeight="1">
      <c r="B238" s="4"/>
      <c r="C238" s="4"/>
      <c r="D238" s="4"/>
    </row>
    <row r="239" ht="15.75" customHeight="1">
      <c r="B239" s="4"/>
      <c r="C239" s="4"/>
      <c r="D239" s="4"/>
    </row>
    <row r="240" ht="15.75" customHeight="1">
      <c r="B240" s="4"/>
      <c r="C240" s="4"/>
      <c r="D240" s="4"/>
    </row>
    <row r="241" ht="15.75" customHeight="1">
      <c r="B241" s="4"/>
      <c r="C241" s="4"/>
      <c r="D241" s="4"/>
    </row>
    <row r="242" ht="15.75" customHeight="1">
      <c r="B242" s="4"/>
      <c r="C242" s="4"/>
      <c r="D242" s="4"/>
    </row>
    <row r="243" ht="15.75" customHeight="1">
      <c r="B243" s="4"/>
      <c r="C243" s="4"/>
      <c r="D243" s="4"/>
    </row>
    <row r="244" ht="15.75" customHeight="1">
      <c r="B244" s="4"/>
      <c r="C244" s="4"/>
      <c r="D244" s="4"/>
    </row>
    <row r="245" ht="15.75" customHeight="1">
      <c r="B245" s="4"/>
      <c r="C245" s="4"/>
      <c r="D245" s="4"/>
    </row>
    <row r="246" ht="15.75" customHeight="1">
      <c r="B246" s="4"/>
      <c r="C246" s="4"/>
      <c r="D246" s="4"/>
    </row>
    <row r="247" ht="15.75" customHeight="1">
      <c r="B247" s="4"/>
      <c r="C247" s="4"/>
      <c r="D247" s="4"/>
    </row>
    <row r="248" ht="15.75" customHeight="1">
      <c r="B248" s="4"/>
      <c r="C248" s="4"/>
      <c r="D248" s="4"/>
    </row>
    <row r="249" ht="15.75" customHeight="1">
      <c r="B249" s="4"/>
      <c r="C249" s="4"/>
      <c r="D249" s="4"/>
    </row>
    <row r="250" ht="15.75" customHeight="1">
      <c r="B250" s="4"/>
      <c r="C250" s="4"/>
      <c r="D250" s="4"/>
    </row>
    <row r="251" ht="15.75" customHeight="1">
      <c r="B251" s="4"/>
      <c r="C251" s="4"/>
      <c r="D251" s="4"/>
    </row>
    <row r="252" ht="15.75" customHeight="1">
      <c r="B252" s="4"/>
      <c r="C252" s="4"/>
      <c r="D252" s="4"/>
    </row>
    <row r="253" ht="15.75" customHeight="1">
      <c r="B253" s="4"/>
      <c r="C253" s="4"/>
      <c r="D253" s="4"/>
    </row>
    <row r="254" ht="15.75" customHeight="1">
      <c r="B254" s="4"/>
      <c r="C254" s="4"/>
      <c r="D254" s="4"/>
    </row>
    <row r="255" ht="15.75" customHeight="1">
      <c r="B255" s="4"/>
      <c r="C255" s="4"/>
      <c r="D255" s="4"/>
    </row>
    <row r="256" ht="15.75" customHeight="1">
      <c r="B256" s="4"/>
      <c r="C256" s="4"/>
      <c r="D256" s="4"/>
    </row>
    <row r="257" ht="15.75" customHeight="1">
      <c r="B257" s="4"/>
      <c r="C257" s="4"/>
      <c r="D257" s="4"/>
    </row>
    <row r="258" ht="15.75" customHeight="1">
      <c r="B258" s="4"/>
      <c r="C258" s="4"/>
      <c r="D258" s="4"/>
    </row>
    <row r="259" ht="15.75" customHeight="1">
      <c r="B259" s="4"/>
      <c r="C259" s="4"/>
      <c r="D259" s="4"/>
    </row>
    <row r="260" ht="15.75" customHeight="1">
      <c r="B260" s="4"/>
      <c r="C260" s="4"/>
      <c r="D260" s="4"/>
    </row>
    <row r="261" ht="15.75" customHeight="1">
      <c r="B261" s="4"/>
      <c r="C261" s="4"/>
      <c r="D261" s="4"/>
    </row>
    <row r="262" ht="15.75" customHeight="1">
      <c r="B262" s="4"/>
      <c r="C262" s="4"/>
      <c r="D262" s="4"/>
    </row>
    <row r="263" ht="15.75" customHeight="1">
      <c r="B263" s="4"/>
      <c r="C263" s="4"/>
      <c r="D263" s="4"/>
    </row>
    <row r="264" ht="15.75" customHeight="1">
      <c r="B264" s="4"/>
      <c r="C264" s="4"/>
      <c r="D264" s="4"/>
    </row>
    <row r="265" ht="15.75" customHeight="1">
      <c r="B265" s="4"/>
      <c r="C265" s="4"/>
      <c r="D265" s="4"/>
    </row>
    <row r="266" ht="15.75" customHeight="1">
      <c r="B266" s="4"/>
      <c r="C266" s="4"/>
      <c r="D266" s="4"/>
    </row>
    <row r="267" ht="15.75" customHeight="1">
      <c r="B267" s="4"/>
      <c r="C267" s="4"/>
      <c r="D267" s="4"/>
    </row>
    <row r="268" ht="15.75" customHeight="1">
      <c r="B268" s="4"/>
      <c r="C268" s="4"/>
      <c r="D268" s="4"/>
    </row>
    <row r="269" ht="15.75" customHeight="1">
      <c r="B269" s="4"/>
      <c r="C269" s="4"/>
      <c r="D269" s="4"/>
    </row>
    <row r="270" ht="15.75" customHeight="1">
      <c r="B270" s="4"/>
      <c r="C270" s="4"/>
      <c r="D270" s="4"/>
    </row>
    <row r="271" ht="15.75" customHeight="1">
      <c r="B271" s="4"/>
      <c r="C271" s="4"/>
      <c r="D271" s="4"/>
    </row>
    <row r="272" ht="15.75" customHeight="1">
      <c r="B272" s="4"/>
      <c r="C272" s="4"/>
      <c r="D272" s="4"/>
    </row>
    <row r="273" ht="15.75" customHeight="1">
      <c r="B273" s="4"/>
      <c r="C273" s="4"/>
      <c r="D273" s="4"/>
    </row>
    <row r="274" ht="15.75" customHeight="1">
      <c r="B274" s="4"/>
      <c r="C274" s="4"/>
      <c r="D274" s="4"/>
    </row>
    <row r="275" ht="15.75" customHeight="1">
      <c r="B275" s="4"/>
      <c r="C275" s="4"/>
      <c r="D275" s="4"/>
    </row>
    <row r="276" ht="15.75" customHeight="1">
      <c r="B276" s="4"/>
      <c r="C276" s="4"/>
      <c r="D276" s="4"/>
    </row>
    <row r="277" ht="15.75" customHeight="1">
      <c r="B277" s="4"/>
      <c r="C277" s="4"/>
      <c r="D277" s="4"/>
    </row>
    <row r="278" ht="15.75" customHeight="1">
      <c r="B278" s="4"/>
      <c r="C278" s="4"/>
      <c r="D278" s="4"/>
    </row>
    <row r="279" ht="15.75" customHeight="1">
      <c r="B279" s="4"/>
      <c r="C279" s="4"/>
      <c r="D279" s="4"/>
    </row>
    <row r="280" ht="15.75" customHeight="1">
      <c r="B280" s="4"/>
      <c r="C280" s="4"/>
      <c r="D280" s="4"/>
    </row>
    <row r="281" ht="15.75" customHeight="1">
      <c r="B281" s="4"/>
      <c r="C281" s="4"/>
      <c r="D281" s="4"/>
    </row>
    <row r="282" ht="15.75" customHeight="1">
      <c r="B282" s="4"/>
      <c r="C282" s="4"/>
      <c r="D282" s="4"/>
    </row>
    <row r="283" ht="15.75" customHeight="1">
      <c r="B283" s="4"/>
      <c r="C283" s="4"/>
      <c r="D283" s="4"/>
    </row>
    <row r="284" ht="15.75" customHeight="1">
      <c r="B284" s="4"/>
      <c r="C284" s="4"/>
      <c r="D284" s="4"/>
    </row>
    <row r="285" ht="15.75" customHeight="1">
      <c r="B285" s="4"/>
      <c r="C285" s="4"/>
      <c r="D285" s="4"/>
    </row>
    <row r="286" ht="15.75" customHeight="1">
      <c r="B286" s="4"/>
      <c r="C286" s="4"/>
      <c r="D286" s="4"/>
    </row>
    <row r="287" ht="15.75" customHeight="1">
      <c r="B287" s="4"/>
      <c r="C287" s="4"/>
      <c r="D287" s="4"/>
    </row>
    <row r="288" ht="15.75" customHeight="1">
      <c r="B288" s="4"/>
      <c r="C288" s="4"/>
      <c r="D288" s="4"/>
    </row>
    <row r="289" ht="15.75" customHeight="1">
      <c r="B289" s="4"/>
      <c r="C289" s="4"/>
      <c r="D289" s="4"/>
    </row>
    <row r="290" ht="15.75" customHeight="1">
      <c r="B290" s="4"/>
      <c r="C290" s="4"/>
      <c r="D290" s="4"/>
    </row>
    <row r="291" ht="15.75" customHeight="1">
      <c r="B291" s="4"/>
      <c r="C291" s="4"/>
      <c r="D291" s="4"/>
    </row>
    <row r="292" ht="15.75" customHeight="1">
      <c r="B292" s="4"/>
      <c r="C292" s="4"/>
      <c r="D292" s="4"/>
    </row>
    <row r="293" ht="15.75" customHeight="1">
      <c r="B293" s="4"/>
      <c r="C293" s="4"/>
      <c r="D293" s="4"/>
    </row>
    <row r="294" ht="15.75" customHeight="1">
      <c r="B294" s="4"/>
      <c r="C294" s="4"/>
      <c r="D294" s="4"/>
    </row>
    <row r="295" ht="15.75" customHeight="1">
      <c r="B295" s="4"/>
      <c r="C295" s="4"/>
      <c r="D295" s="4"/>
    </row>
    <row r="296" ht="15.75" customHeight="1">
      <c r="B296" s="4"/>
      <c r="C296" s="4"/>
      <c r="D296" s="4"/>
    </row>
    <row r="297" ht="15.75" customHeight="1">
      <c r="B297" s="4"/>
      <c r="C297" s="4"/>
      <c r="D297" s="4"/>
    </row>
    <row r="298" ht="15.75" customHeight="1">
      <c r="B298" s="4"/>
      <c r="C298" s="4"/>
      <c r="D298" s="4"/>
    </row>
    <row r="299" ht="15.75" customHeight="1">
      <c r="B299" s="4"/>
      <c r="C299" s="4"/>
      <c r="D299" s="4"/>
    </row>
    <row r="300" ht="15.75" customHeight="1">
      <c r="B300" s="4"/>
      <c r="C300" s="4"/>
      <c r="D300" s="4"/>
    </row>
    <row r="301" ht="15.75" customHeight="1">
      <c r="B301" s="4"/>
      <c r="C301" s="4"/>
      <c r="D301" s="4"/>
    </row>
    <row r="302" ht="15.75" customHeight="1">
      <c r="B302" s="4"/>
      <c r="C302" s="4"/>
      <c r="D302" s="4"/>
    </row>
    <row r="303" ht="15.75" customHeight="1">
      <c r="B303" s="4"/>
      <c r="C303" s="4"/>
      <c r="D303" s="4"/>
    </row>
    <row r="304" ht="15.75" customHeight="1">
      <c r="B304" s="4"/>
      <c r="C304" s="4"/>
      <c r="D304" s="4"/>
    </row>
    <row r="305" ht="15.75" customHeight="1">
      <c r="B305" s="4"/>
      <c r="C305" s="4"/>
      <c r="D305" s="4"/>
    </row>
    <row r="306" ht="15.75" customHeight="1">
      <c r="B306" s="4"/>
      <c r="C306" s="4"/>
      <c r="D306" s="4"/>
    </row>
    <row r="307" ht="15.75" customHeight="1">
      <c r="B307" s="4"/>
      <c r="C307" s="4"/>
      <c r="D307" s="4"/>
    </row>
    <row r="308" ht="15.75" customHeight="1">
      <c r="B308" s="4"/>
      <c r="C308" s="4"/>
      <c r="D308" s="4"/>
    </row>
    <row r="309" ht="15.75" customHeight="1">
      <c r="B309" s="4"/>
      <c r="C309" s="4"/>
      <c r="D309" s="4"/>
    </row>
    <row r="310" ht="15.75" customHeight="1">
      <c r="B310" s="4"/>
      <c r="C310" s="4"/>
      <c r="D310" s="4"/>
    </row>
    <row r="311" ht="15.75" customHeight="1">
      <c r="B311" s="4"/>
      <c r="C311" s="4"/>
      <c r="D311" s="4"/>
    </row>
    <row r="312" ht="15.75" customHeight="1">
      <c r="B312" s="4"/>
      <c r="C312" s="4"/>
      <c r="D312" s="4"/>
    </row>
    <row r="313" ht="15.75" customHeight="1">
      <c r="B313" s="4"/>
      <c r="C313" s="4"/>
      <c r="D313" s="4"/>
    </row>
    <row r="314" ht="15.75" customHeight="1">
      <c r="B314" s="4"/>
      <c r="C314" s="4"/>
      <c r="D314" s="4"/>
    </row>
    <row r="315" ht="15.75" customHeight="1">
      <c r="B315" s="4"/>
      <c r="C315" s="4"/>
      <c r="D315" s="4"/>
    </row>
    <row r="316" ht="15.75" customHeight="1">
      <c r="B316" s="4"/>
      <c r="C316" s="4"/>
      <c r="D316" s="4"/>
    </row>
    <row r="317" ht="15.75" customHeight="1">
      <c r="B317" s="4"/>
      <c r="C317" s="4"/>
      <c r="D317" s="4"/>
    </row>
    <row r="318" ht="15.75" customHeight="1">
      <c r="B318" s="4"/>
      <c r="C318" s="4"/>
      <c r="D318" s="4"/>
    </row>
    <row r="319" ht="15.75" customHeight="1">
      <c r="B319" s="4"/>
      <c r="C319" s="4"/>
      <c r="D319" s="4"/>
    </row>
    <row r="320" ht="15.75" customHeight="1">
      <c r="B320" s="4"/>
      <c r="C320" s="4"/>
      <c r="D320" s="4"/>
    </row>
    <row r="321" ht="15.75" customHeight="1">
      <c r="B321" s="4"/>
      <c r="C321" s="4"/>
      <c r="D321" s="4"/>
    </row>
    <row r="322" ht="15.75" customHeight="1">
      <c r="B322" s="4"/>
      <c r="C322" s="4"/>
      <c r="D322" s="4"/>
    </row>
    <row r="323" ht="15.75" customHeight="1">
      <c r="B323" s="4"/>
      <c r="C323" s="4"/>
      <c r="D323" s="4"/>
    </row>
    <row r="324" ht="15.75" customHeight="1">
      <c r="B324" s="4"/>
      <c r="C324" s="4"/>
      <c r="D324" s="4"/>
    </row>
    <row r="325" ht="15.75" customHeight="1">
      <c r="B325" s="4"/>
      <c r="C325" s="4"/>
      <c r="D325" s="4"/>
    </row>
    <row r="326" ht="15.75" customHeight="1">
      <c r="B326" s="4"/>
      <c r="C326" s="4"/>
      <c r="D326" s="4"/>
    </row>
    <row r="327" ht="15.75" customHeight="1">
      <c r="B327" s="4"/>
      <c r="C327" s="4"/>
      <c r="D327" s="4"/>
    </row>
    <row r="328" ht="15.75" customHeight="1">
      <c r="B328" s="4"/>
      <c r="C328" s="4"/>
      <c r="D328" s="4"/>
    </row>
    <row r="329" ht="15.75" customHeight="1">
      <c r="B329" s="4"/>
      <c r="C329" s="4"/>
      <c r="D329" s="4"/>
    </row>
    <row r="330" ht="15.75" customHeight="1">
      <c r="B330" s="4"/>
      <c r="C330" s="4"/>
      <c r="D330" s="4"/>
    </row>
    <row r="331" ht="15.75" customHeight="1">
      <c r="B331" s="4"/>
      <c r="C331" s="4"/>
      <c r="D331" s="4"/>
    </row>
    <row r="332" ht="15.75" customHeight="1">
      <c r="B332" s="4"/>
      <c r="C332" s="4"/>
      <c r="D332" s="4"/>
    </row>
    <row r="333" ht="15.75" customHeight="1">
      <c r="B333" s="4"/>
      <c r="C333" s="4"/>
      <c r="D333" s="4"/>
    </row>
    <row r="334" ht="15.75" customHeight="1">
      <c r="B334" s="4"/>
      <c r="C334" s="4"/>
      <c r="D334" s="4"/>
    </row>
    <row r="335" ht="15.75" customHeight="1">
      <c r="B335" s="4"/>
      <c r="C335" s="4"/>
      <c r="D335" s="4"/>
    </row>
    <row r="336" ht="15.75" customHeight="1">
      <c r="B336" s="4"/>
      <c r="C336" s="4"/>
      <c r="D336" s="4"/>
    </row>
    <row r="337" ht="15.75" customHeight="1">
      <c r="B337" s="4"/>
      <c r="C337" s="4"/>
      <c r="D337" s="4"/>
    </row>
    <row r="338" ht="15.75" customHeight="1">
      <c r="B338" s="4"/>
      <c r="C338" s="4"/>
      <c r="D338" s="4"/>
    </row>
    <row r="339" ht="15.75" customHeight="1">
      <c r="B339" s="4"/>
      <c r="C339" s="4"/>
      <c r="D339" s="4"/>
    </row>
    <row r="340" ht="15.75" customHeight="1">
      <c r="B340" s="4"/>
      <c r="C340" s="4"/>
      <c r="D340" s="4"/>
    </row>
    <row r="341" ht="15.75" customHeight="1">
      <c r="B341" s="4"/>
      <c r="C341" s="4"/>
      <c r="D341" s="4"/>
    </row>
    <row r="342" ht="15.75" customHeight="1">
      <c r="B342" s="4"/>
      <c r="C342" s="4"/>
      <c r="D342" s="4"/>
    </row>
    <row r="343" ht="15.75" customHeight="1">
      <c r="B343" s="4"/>
      <c r="C343" s="4"/>
      <c r="D343" s="4"/>
    </row>
    <row r="344" ht="15.75" customHeight="1">
      <c r="B344" s="4"/>
      <c r="C344" s="4"/>
      <c r="D344" s="4"/>
    </row>
    <row r="345" ht="15.75" customHeight="1">
      <c r="B345" s="4"/>
      <c r="C345" s="4"/>
      <c r="D345" s="4"/>
    </row>
    <row r="346" ht="15.75" customHeight="1">
      <c r="B346" s="4"/>
      <c r="C346" s="4"/>
      <c r="D346" s="4"/>
    </row>
    <row r="347" ht="15.75" customHeight="1">
      <c r="B347" s="4"/>
      <c r="C347" s="4"/>
      <c r="D347" s="4"/>
    </row>
    <row r="348" ht="15.75" customHeight="1">
      <c r="B348" s="4"/>
      <c r="C348" s="4"/>
      <c r="D348" s="4"/>
    </row>
    <row r="349" ht="15.75" customHeight="1">
      <c r="B349" s="4"/>
      <c r="C349" s="4"/>
      <c r="D349" s="4"/>
    </row>
    <row r="350" ht="15.75" customHeight="1">
      <c r="B350" s="4"/>
      <c r="C350" s="4"/>
      <c r="D350" s="4"/>
    </row>
    <row r="351" ht="15.75" customHeight="1">
      <c r="B351" s="4"/>
      <c r="C351" s="4"/>
      <c r="D351" s="4"/>
    </row>
    <row r="352" ht="15.75" customHeight="1">
      <c r="B352" s="4"/>
      <c r="C352" s="4"/>
      <c r="D352" s="4"/>
    </row>
    <row r="353" ht="15.75" customHeight="1">
      <c r="B353" s="4"/>
      <c r="C353" s="4"/>
      <c r="D353" s="4"/>
    </row>
    <row r="354" ht="15.75" customHeight="1">
      <c r="B354" s="4"/>
      <c r="C354" s="4"/>
      <c r="D354" s="4"/>
    </row>
    <row r="355" ht="15.75" customHeight="1">
      <c r="B355" s="4"/>
      <c r="C355" s="4"/>
      <c r="D355" s="4"/>
    </row>
    <row r="356" ht="15.75" customHeight="1">
      <c r="B356" s="4"/>
      <c r="C356" s="4"/>
      <c r="D356" s="4"/>
    </row>
    <row r="357" ht="15.75" customHeight="1">
      <c r="B357" s="4"/>
      <c r="C357" s="4"/>
      <c r="D357" s="4"/>
    </row>
    <row r="358" ht="15.75" customHeight="1">
      <c r="B358" s="4"/>
      <c r="C358" s="4"/>
      <c r="D358" s="4"/>
    </row>
    <row r="359" ht="15.75" customHeight="1">
      <c r="B359" s="4"/>
      <c r="C359" s="4"/>
      <c r="D359" s="4"/>
    </row>
    <row r="360" ht="15.75" customHeight="1">
      <c r="B360" s="4"/>
      <c r="C360" s="4"/>
      <c r="D360" s="4"/>
    </row>
    <row r="361" ht="15.75" customHeight="1">
      <c r="B361" s="4"/>
      <c r="C361" s="4"/>
      <c r="D361" s="4"/>
    </row>
    <row r="362" ht="15.75" customHeight="1">
      <c r="B362" s="4"/>
      <c r="C362" s="4"/>
      <c r="D362" s="4"/>
    </row>
    <row r="363" ht="15.75" customHeight="1">
      <c r="B363" s="4"/>
      <c r="C363" s="4"/>
      <c r="D363" s="4"/>
    </row>
    <row r="364" ht="15.75" customHeight="1">
      <c r="B364" s="4"/>
      <c r="C364" s="4"/>
      <c r="D364" s="4"/>
    </row>
    <row r="365" ht="15.75" customHeight="1">
      <c r="B365" s="4"/>
      <c r="C365" s="4"/>
      <c r="D365" s="4"/>
    </row>
    <row r="366" ht="15.75" customHeight="1">
      <c r="B366" s="4"/>
      <c r="C366" s="4"/>
      <c r="D366" s="4"/>
    </row>
    <row r="367" ht="15.75" customHeight="1">
      <c r="B367" s="4"/>
      <c r="C367" s="4"/>
      <c r="D367" s="4"/>
    </row>
    <row r="368" ht="15.75" customHeight="1">
      <c r="B368" s="4"/>
      <c r="C368" s="4"/>
      <c r="D368" s="4"/>
    </row>
    <row r="369" ht="15.75" customHeight="1">
      <c r="B369" s="4"/>
      <c r="C369" s="4"/>
      <c r="D369" s="4"/>
    </row>
    <row r="370" ht="15.75" customHeight="1">
      <c r="B370" s="4"/>
      <c r="C370" s="4"/>
      <c r="D370" s="4"/>
    </row>
    <row r="371" ht="15.75" customHeight="1">
      <c r="B371" s="4"/>
      <c r="C371" s="4"/>
      <c r="D371" s="4"/>
    </row>
    <row r="372" ht="15.75" customHeight="1">
      <c r="B372" s="4"/>
      <c r="C372" s="4"/>
      <c r="D372" s="4"/>
    </row>
    <row r="373" ht="15.75" customHeight="1">
      <c r="B373" s="4"/>
      <c r="C373" s="4"/>
      <c r="D373" s="4"/>
    </row>
    <row r="374" ht="15.75" customHeight="1">
      <c r="B374" s="4"/>
      <c r="C374" s="4"/>
      <c r="D374" s="4"/>
    </row>
    <row r="375" ht="15.75" customHeight="1">
      <c r="B375" s="4"/>
      <c r="C375" s="4"/>
      <c r="D375" s="4"/>
    </row>
    <row r="376" ht="15.75" customHeight="1">
      <c r="B376" s="4"/>
      <c r="C376" s="4"/>
      <c r="D376" s="4"/>
    </row>
    <row r="377" ht="15.75" customHeight="1">
      <c r="B377" s="4"/>
      <c r="C377" s="4"/>
      <c r="D377" s="4"/>
    </row>
    <row r="378" ht="15.75" customHeight="1">
      <c r="B378" s="4"/>
      <c r="C378" s="4"/>
      <c r="D378" s="4"/>
    </row>
    <row r="379" ht="15.75" customHeight="1">
      <c r="B379" s="4"/>
      <c r="C379" s="4"/>
      <c r="D379" s="4"/>
    </row>
    <row r="380" ht="15.75" customHeight="1">
      <c r="B380" s="4"/>
      <c r="C380" s="4"/>
      <c r="D380" s="4"/>
    </row>
    <row r="381" ht="15.75" customHeight="1">
      <c r="B381" s="4"/>
      <c r="C381" s="4"/>
      <c r="D381" s="4"/>
    </row>
    <row r="382" ht="15.75" customHeight="1">
      <c r="B382" s="4"/>
      <c r="C382" s="4"/>
      <c r="D382" s="4"/>
    </row>
    <row r="383" ht="15.75" customHeight="1">
      <c r="B383" s="4"/>
      <c r="C383" s="4"/>
      <c r="D383" s="4"/>
    </row>
    <row r="384" ht="15.75" customHeight="1">
      <c r="B384" s="4"/>
      <c r="C384" s="4"/>
      <c r="D384" s="4"/>
    </row>
    <row r="385" ht="15.75" customHeight="1">
      <c r="B385" s="4"/>
      <c r="C385" s="4"/>
      <c r="D385" s="4"/>
    </row>
    <row r="386" ht="15.75" customHeight="1">
      <c r="B386" s="4"/>
      <c r="C386" s="4"/>
      <c r="D386" s="4"/>
    </row>
    <row r="387" ht="15.75" customHeight="1">
      <c r="B387" s="4"/>
      <c r="C387" s="4"/>
      <c r="D387" s="4"/>
    </row>
    <row r="388" ht="15.75" customHeight="1">
      <c r="B388" s="4"/>
      <c r="C388" s="4"/>
      <c r="D388" s="4"/>
    </row>
    <row r="389" ht="15.75" customHeight="1">
      <c r="B389" s="4"/>
      <c r="C389" s="4"/>
      <c r="D389" s="4"/>
    </row>
    <row r="390" ht="15.75" customHeight="1">
      <c r="B390" s="4"/>
      <c r="C390" s="4"/>
      <c r="D390" s="4"/>
    </row>
    <row r="391" ht="15.75" customHeight="1">
      <c r="B391" s="4"/>
      <c r="C391" s="4"/>
      <c r="D391" s="4"/>
    </row>
    <row r="392" ht="15.75" customHeight="1">
      <c r="B392" s="4"/>
      <c r="C392" s="4"/>
      <c r="D392" s="4"/>
    </row>
    <row r="393" ht="15.75" customHeight="1">
      <c r="B393" s="4"/>
      <c r="C393" s="4"/>
      <c r="D393" s="4"/>
    </row>
    <row r="394" ht="15.75" customHeight="1">
      <c r="B394" s="4"/>
      <c r="C394" s="4"/>
      <c r="D394" s="4"/>
    </row>
    <row r="395" ht="15.75" customHeight="1">
      <c r="B395" s="4"/>
      <c r="C395" s="4"/>
      <c r="D395" s="4"/>
    </row>
    <row r="396" ht="15.75" customHeight="1">
      <c r="B396" s="4"/>
      <c r="C396" s="4"/>
      <c r="D396" s="4"/>
    </row>
    <row r="397" ht="15.75" customHeight="1">
      <c r="B397" s="4"/>
      <c r="C397" s="4"/>
      <c r="D397" s="4"/>
    </row>
    <row r="398" ht="15.75" customHeight="1">
      <c r="B398" s="4"/>
      <c r="C398" s="4"/>
      <c r="D398" s="4"/>
    </row>
    <row r="399" ht="15.75" customHeight="1">
      <c r="B399" s="4"/>
      <c r="C399" s="4"/>
      <c r="D399" s="4"/>
    </row>
    <row r="400" ht="15.75" customHeight="1">
      <c r="B400" s="4"/>
      <c r="C400" s="4"/>
      <c r="D400" s="4"/>
    </row>
    <row r="401" ht="15.75" customHeight="1">
      <c r="B401" s="4"/>
      <c r="C401" s="4"/>
      <c r="D401" s="4"/>
    </row>
    <row r="402" ht="15.75" customHeight="1">
      <c r="B402" s="4"/>
      <c r="C402" s="4"/>
      <c r="D402" s="4"/>
    </row>
    <row r="403" ht="15.75" customHeight="1">
      <c r="B403" s="4"/>
      <c r="C403" s="4"/>
      <c r="D403" s="4"/>
    </row>
    <row r="404" ht="15.75" customHeight="1">
      <c r="B404" s="4"/>
      <c r="C404" s="4"/>
      <c r="D404" s="4"/>
    </row>
    <row r="405" ht="15.75" customHeight="1">
      <c r="B405" s="4"/>
      <c r="C405" s="4"/>
      <c r="D405" s="4"/>
    </row>
    <row r="406" ht="15.75" customHeight="1">
      <c r="B406" s="4"/>
      <c r="C406" s="4"/>
      <c r="D406" s="4"/>
    </row>
    <row r="407" ht="15.75" customHeight="1">
      <c r="B407" s="4"/>
      <c r="C407" s="4"/>
      <c r="D407" s="4"/>
    </row>
    <row r="408" ht="15.75" customHeight="1">
      <c r="B408" s="4"/>
      <c r="C408" s="4"/>
      <c r="D408" s="4"/>
    </row>
    <row r="409" ht="15.75" customHeight="1">
      <c r="B409" s="4"/>
      <c r="C409" s="4"/>
      <c r="D409" s="4"/>
    </row>
    <row r="410" ht="15.75" customHeight="1">
      <c r="B410" s="4"/>
      <c r="C410" s="4"/>
      <c r="D410" s="4"/>
    </row>
    <row r="411" ht="15.75" customHeight="1">
      <c r="B411" s="4"/>
      <c r="C411" s="4"/>
      <c r="D411" s="4"/>
    </row>
    <row r="412" ht="15.75" customHeight="1">
      <c r="B412" s="4"/>
      <c r="C412" s="4"/>
      <c r="D412" s="4"/>
    </row>
    <row r="413" ht="15.75" customHeight="1">
      <c r="B413" s="4"/>
      <c r="C413" s="4"/>
      <c r="D413" s="4"/>
    </row>
    <row r="414" ht="15.75" customHeight="1">
      <c r="B414" s="4"/>
      <c r="C414" s="4"/>
      <c r="D414" s="4"/>
    </row>
    <row r="415" ht="15.75" customHeight="1">
      <c r="B415" s="4"/>
      <c r="C415" s="4"/>
      <c r="D415" s="4"/>
    </row>
    <row r="416" ht="15.75" customHeight="1">
      <c r="B416" s="4"/>
      <c r="C416" s="4"/>
      <c r="D416" s="4"/>
    </row>
    <row r="417" ht="15.75" customHeight="1">
      <c r="B417" s="4"/>
      <c r="C417" s="4"/>
      <c r="D417" s="4"/>
    </row>
    <row r="418" ht="15.75" customHeight="1">
      <c r="B418" s="4"/>
      <c r="C418" s="4"/>
      <c r="D418" s="4"/>
    </row>
    <row r="419" ht="15.75" customHeight="1">
      <c r="B419" s="4"/>
      <c r="C419" s="4"/>
      <c r="D419" s="4"/>
    </row>
    <row r="420" ht="15.75" customHeight="1">
      <c r="B420" s="4"/>
      <c r="C420" s="4"/>
      <c r="D420" s="4"/>
    </row>
    <row r="421" ht="15.75" customHeight="1">
      <c r="B421" s="4"/>
      <c r="C421" s="4"/>
      <c r="D421" s="4"/>
    </row>
    <row r="422" ht="15.75" customHeight="1">
      <c r="B422" s="4"/>
      <c r="C422" s="4"/>
      <c r="D422" s="4"/>
    </row>
    <row r="423" ht="15.75" customHeight="1">
      <c r="B423" s="4"/>
      <c r="C423" s="4"/>
      <c r="D423" s="4"/>
    </row>
    <row r="424" ht="15.75" customHeight="1">
      <c r="B424" s="4"/>
      <c r="C424" s="4"/>
      <c r="D424" s="4"/>
    </row>
    <row r="425" ht="15.75" customHeight="1">
      <c r="B425" s="4"/>
      <c r="C425" s="4"/>
      <c r="D425" s="4"/>
    </row>
    <row r="426" ht="15.75" customHeight="1">
      <c r="B426" s="4"/>
      <c r="C426" s="4"/>
      <c r="D426" s="4"/>
    </row>
    <row r="427" ht="15.75" customHeight="1">
      <c r="B427" s="4"/>
      <c r="C427" s="4"/>
      <c r="D427" s="4"/>
    </row>
    <row r="428" ht="15.75" customHeight="1">
      <c r="B428" s="4"/>
      <c r="C428" s="4"/>
      <c r="D428" s="4"/>
    </row>
    <row r="429" ht="15.75" customHeight="1">
      <c r="B429" s="4"/>
      <c r="C429" s="4"/>
      <c r="D429" s="4"/>
    </row>
    <row r="430" ht="15.75" customHeight="1">
      <c r="B430" s="4"/>
      <c r="C430" s="4"/>
      <c r="D430" s="4"/>
    </row>
    <row r="431" ht="15.75" customHeight="1">
      <c r="B431" s="4"/>
      <c r="C431" s="4"/>
      <c r="D431" s="4"/>
    </row>
    <row r="432" ht="15.75" customHeight="1">
      <c r="B432" s="4"/>
      <c r="C432" s="4"/>
      <c r="D432" s="4"/>
    </row>
    <row r="433" ht="15.75" customHeight="1">
      <c r="B433" s="4"/>
      <c r="C433" s="4"/>
      <c r="D433" s="4"/>
    </row>
    <row r="434" ht="15.75" customHeight="1">
      <c r="B434" s="4"/>
      <c r="C434" s="4"/>
      <c r="D434" s="4"/>
    </row>
    <row r="435" ht="15.75" customHeight="1">
      <c r="B435" s="4"/>
      <c r="C435" s="4"/>
      <c r="D435" s="4"/>
    </row>
    <row r="436" ht="15.75" customHeight="1">
      <c r="B436" s="4"/>
      <c r="C436" s="4"/>
      <c r="D436" s="4"/>
    </row>
    <row r="437" ht="15.75" customHeight="1">
      <c r="B437" s="4"/>
      <c r="C437" s="4"/>
      <c r="D437" s="4"/>
    </row>
    <row r="438" ht="15.75" customHeight="1">
      <c r="B438" s="4"/>
      <c r="C438" s="4"/>
      <c r="D438" s="4"/>
    </row>
    <row r="439" ht="15.75" customHeight="1">
      <c r="B439" s="4"/>
      <c r="C439" s="4"/>
      <c r="D439" s="4"/>
    </row>
    <row r="440" ht="15.75" customHeight="1">
      <c r="B440" s="4"/>
      <c r="C440" s="4"/>
      <c r="D440" s="4"/>
    </row>
    <row r="441" ht="15.75" customHeight="1">
      <c r="B441" s="4"/>
      <c r="C441" s="4"/>
      <c r="D441" s="4"/>
    </row>
    <row r="442" ht="15.75" customHeight="1">
      <c r="B442" s="4"/>
      <c r="C442" s="4"/>
      <c r="D442" s="4"/>
    </row>
    <row r="443" ht="15.75" customHeight="1">
      <c r="B443" s="4"/>
      <c r="C443" s="4"/>
      <c r="D443" s="4"/>
    </row>
    <row r="444" ht="15.75" customHeight="1">
      <c r="B444" s="4"/>
      <c r="C444" s="4"/>
      <c r="D444" s="4"/>
    </row>
    <row r="445" ht="15.75" customHeight="1">
      <c r="B445" s="4"/>
      <c r="C445" s="4"/>
      <c r="D445" s="4"/>
    </row>
    <row r="446" ht="15.75" customHeight="1">
      <c r="B446" s="4"/>
      <c r="C446" s="4"/>
      <c r="D446" s="4"/>
    </row>
    <row r="447" ht="15.75" customHeight="1">
      <c r="B447" s="4"/>
      <c r="C447" s="4"/>
      <c r="D447" s="4"/>
    </row>
    <row r="448" ht="15.75" customHeight="1">
      <c r="B448" s="4"/>
      <c r="C448" s="4"/>
      <c r="D448" s="4"/>
    </row>
    <row r="449" ht="15.75" customHeight="1">
      <c r="B449" s="4"/>
      <c r="C449" s="4"/>
      <c r="D449" s="4"/>
    </row>
    <row r="450" ht="15.75" customHeight="1">
      <c r="B450" s="4"/>
      <c r="C450" s="4"/>
      <c r="D450" s="4"/>
    </row>
    <row r="451" ht="15.75" customHeight="1">
      <c r="B451" s="4"/>
      <c r="C451" s="4"/>
      <c r="D451" s="4"/>
    </row>
    <row r="452" ht="15.75" customHeight="1">
      <c r="B452" s="4"/>
      <c r="C452" s="4"/>
      <c r="D452" s="4"/>
    </row>
    <row r="453" ht="15.75" customHeight="1">
      <c r="B453" s="4"/>
      <c r="C453" s="4"/>
      <c r="D453" s="4"/>
    </row>
    <row r="454" ht="15.75" customHeight="1">
      <c r="B454" s="4"/>
      <c r="C454" s="4"/>
      <c r="D454" s="4"/>
    </row>
    <row r="455" ht="15.75" customHeight="1">
      <c r="B455" s="4"/>
      <c r="C455" s="4"/>
      <c r="D455" s="4"/>
    </row>
    <row r="456" ht="15.75" customHeight="1">
      <c r="B456" s="4"/>
      <c r="C456" s="4"/>
      <c r="D456" s="4"/>
    </row>
    <row r="457" ht="15.75" customHeight="1">
      <c r="B457" s="4"/>
      <c r="C457" s="4"/>
      <c r="D457" s="4"/>
    </row>
    <row r="458" ht="15.75" customHeight="1">
      <c r="B458" s="4"/>
      <c r="C458" s="4"/>
      <c r="D458" s="4"/>
    </row>
    <row r="459" ht="15.75" customHeight="1">
      <c r="B459" s="4"/>
      <c r="C459" s="4"/>
      <c r="D459" s="4"/>
    </row>
    <row r="460" ht="15.75" customHeight="1">
      <c r="B460" s="4"/>
      <c r="C460" s="4"/>
      <c r="D460" s="4"/>
    </row>
    <row r="461" ht="15.75" customHeight="1">
      <c r="B461" s="4"/>
      <c r="C461" s="4"/>
      <c r="D461" s="4"/>
    </row>
    <row r="462" ht="15.75" customHeight="1">
      <c r="B462" s="4"/>
      <c r="C462" s="4"/>
      <c r="D462" s="4"/>
    </row>
    <row r="463" ht="15.75" customHeight="1">
      <c r="B463" s="4"/>
      <c r="C463" s="4"/>
      <c r="D463" s="4"/>
    </row>
    <row r="464" ht="15.75" customHeight="1">
      <c r="B464" s="4"/>
      <c r="C464" s="4"/>
      <c r="D464" s="4"/>
    </row>
    <row r="465" ht="15.75" customHeight="1">
      <c r="B465" s="4"/>
      <c r="C465" s="4"/>
      <c r="D465" s="4"/>
    </row>
    <row r="466" ht="15.75" customHeight="1">
      <c r="B466" s="4"/>
      <c r="C466" s="4"/>
      <c r="D466" s="4"/>
    </row>
    <row r="467" ht="15.75" customHeight="1">
      <c r="B467" s="4"/>
      <c r="C467" s="4"/>
      <c r="D467" s="4"/>
    </row>
    <row r="468" ht="15.75" customHeight="1">
      <c r="B468" s="4"/>
      <c r="C468" s="4"/>
      <c r="D468" s="4"/>
    </row>
    <row r="469" ht="15.75" customHeight="1">
      <c r="B469" s="4"/>
      <c r="C469" s="4"/>
      <c r="D469" s="4"/>
    </row>
    <row r="470" ht="15.75" customHeight="1">
      <c r="B470" s="4"/>
      <c r="C470" s="4"/>
      <c r="D470" s="4"/>
    </row>
    <row r="471" ht="15.75" customHeight="1">
      <c r="B471" s="4"/>
      <c r="C471" s="4"/>
      <c r="D471" s="4"/>
    </row>
    <row r="472" ht="15.75" customHeight="1">
      <c r="B472" s="4"/>
      <c r="C472" s="4"/>
      <c r="D472" s="4"/>
    </row>
    <row r="473" ht="15.75" customHeight="1">
      <c r="B473" s="4"/>
      <c r="C473" s="4"/>
      <c r="D473" s="4"/>
    </row>
    <row r="474" ht="15.75" customHeight="1">
      <c r="B474" s="4"/>
      <c r="C474" s="4"/>
      <c r="D474" s="4"/>
    </row>
    <row r="475" ht="15.75" customHeight="1">
      <c r="B475" s="4"/>
      <c r="C475" s="4"/>
      <c r="D475" s="4"/>
    </row>
    <row r="476" ht="15.75" customHeight="1">
      <c r="B476" s="4"/>
      <c r="C476" s="4"/>
      <c r="D476" s="4"/>
    </row>
    <row r="477" ht="15.75" customHeight="1">
      <c r="B477" s="4"/>
      <c r="C477" s="4"/>
      <c r="D477" s="4"/>
    </row>
    <row r="478" ht="15.75" customHeight="1">
      <c r="B478" s="4"/>
      <c r="C478" s="4"/>
      <c r="D478" s="4"/>
    </row>
    <row r="479" ht="15.75" customHeight="1">
      <c r="B479" s="4"/>
      <c r="C479" s="4"/>
      <c r="D479" s="4"/>
    </row>
    <row r="480" ht="15.75" customHeight="1">
      <c r="B480" s="4"/>
      <c r="C480" s="4"/>
      <c r="D480" s="4"/>
    </row>
    <row r="481" ht="15.75" customHeight="1">
      <c r="B481" s="4"/>
      <c r="C481" s="4"/>
      <c r="D481" s="4"/>
    </row>
    <row r="482" ht="15.75" customHeight="1">
      <c r="B482" s="4"/>
      <c r="C482" s="4"/>
      <c r="D482" s="4"/>
    </row>
    <row r="483" ht="15.75" customHeight="1">
      <c r="B483" s="4"/>
      <c r="C483" s="4"/>
      <c r="D483" s="4"/>
    </row>
    <row r="484" ht="15.75" customHeight="1">
      <c r="B484" s="4"/>
      <c r="C484" s="4"/>
      <c r="D484" s="4"/>
    </row>
    <row r="485" ht="15.75" customHeight="1">
      <c r="B485" s="4"/>
      <c r="C485" s="4"/>
      <c r="D485" s="4"/>
    </row>
    <row r="486" ht="15.75" customHeight="1">
      <c r="B486" s="4"/>
      <c r="C486" s="4"/>
      <c r="D486" s="4"/>
    </row>
    <row r="487" ht="15.75" customHeight="1">
      <c r="B487" s="4"/>
      <c r="C487" s="4"/>
      <c r="D487" s="4"/>
    </row>
    <row r="488" ht="15.75" customHeight="1">
      <c r="B488" s="4"/>
      <c r="C488" s="4"/>
      <c r="D488" s="4"/>
    </row>
    <row r="489" ht="15.75" customHeight="1">
      <c r="B489" s="4"/>
      <c r="C489" s="4"/>
      <c r="D489" s="4"/>
    </row>
    <row r="490" ht="15.75" customHeight="1">
      <c r="B490" s="4"/>
      <c r="C490" s="4"/>
      <c r="D490" s="4"/>
    </row>
    <row r="491" ht="15.75" customHeight="1">
      <c r="B491" s="4"/>
      <c r="C491" s="4"/>
      <c r="D491" s="4"/>
    </row>
    <row r="492" ht="15.75" customHeight="1">
      <c r="B492" s="4"/>
      <c r="C492" s="4"/>
      <c r="D492" s="4"/>
    </row>
    <row r="493" ht="15.75" customHeight="1">
      <c r="B493" s="4"/>
      <c r="C493" s="4"/>
      <c r="D493" s="4"/>
    </row>
    <row r="494" ht="15.75" customHeight="1">
      <c r="B494" s="4"/>
      <c r="C494" s="4"/>
      <c r="D494" s="4"/>
    </row>
    <row r="495" ht="15.75" customHeight="1">
      <c r="B495" s="4"/>
      <c r="C495" s="4"/>
      <c r="D495" s="4"/>
    </row>
    <row r="496" ht="15.75" customHeight="1">
      <c r="B496" s="4"/>
      <c r="C496" s="4"/>
      <c r="D496" s="4"/>
    </row>
    <row r="497" ht="15.75" customHeight="1">
      <c r="B497" s="4"/>
      <c r="C497" s="4"/>
      <c r="D497" s="4"/>
    </row>
    <row r="498" ht="15.75" customHeight="1">
      <c r="B498" s="4"/>
      <c r="C498" s="4"/>
      <c r="D498" s="4"/>
    </row>
    <row r="499" ht="15.75" customHeight="1">
      <c r="B499" s="4"/>
      <c r="C499" s="4"/>
      <c r="D499" s="4"/>
    </row>
    <row r="500" ht="15.75" customHeight="1">
      <c r="B500" s="4"/>
      <c r="C500" s="4"/>
      <c r="D500" s="4"/>
    </row>
    <row r="501" ht="15.75" customHeight="1">
      <c r="B501" s="4"/>
      <c r="C501" s="4"/>
      <c r="D501" s="4"/>
    </row>
    <row r="502" ht="15.75" customHeight="1">
      <c r="B502" s="4"/>
      <c r="C502" s="4"/>
      <c r="D502" s="4"/>
    </row>
    <row r="503" ht="15.75" customHeight="1">
      <c r="B503" s="4"/>
      <c r="C503" s="4"/>
      <c r="D503" s="4"/>
    </row>
    <row r="504" ht="15.75" customHeight="1">
      <c r="B504" s="4"/>
      <c r="C504" s="4"/>
      <c r="D504" s="4"/>
    </row>
    <row r="505" ht="15.75" customHeight="1">
      <c r="B505" s="4"/>
      <c r="C505" s="4"/>
      <c r="D505" s="4"/>
    </row>
    <row r="506" ht="15.75" customHeight="1">
      <c r="B506" s="4"/>
      <c r="C506" s="4"/>
      <c r="D506" s="4"/>
    </row>
    <row r="507" ht="15.75" customHeight="1">
      <c r="B507" s="4"/>
      <c r="C507" s="4"/>
      <c r="D507" s="4"/>
    </row>
    <row r="508" ht="15.75" customHeight="1">
      <c r="B508" s="4"/>
      <c r="C508" s="4"/>
      <c r="D508" s="4"/>
    </row>
    <row r="509" ht="15.75" customHeight="1">
      <c r="B509" s="4"/>
      <c r="C509" s="4"/>
      <c r="D509" s="4"/>
    </row>
    <row r="510" ht="15.75" customHeight="1">
      <c r="B510" s="4"/>
      <c r="C510" s="4"/>
      <c r="D510" s="4"/>
    </row>
    <row r="511" ht="15.75" customHeight="1">
      <c r="B511" s="4"/>
      <c r="C511" s="4"/>
      <c r="D511" s="4"/>
    </row>
    <row r="512" ht="15.75" customHeight="1">
      <c r="B512" s="4"/>
      <c r="C512" s="4"/>
      <c r="D512" s="4"/>
    </row>
    <row r="513" ht="15.75" customHeight="1">
      <c r="B513" s="4"/>
      <c r="C513" s="4"/>
      <c r="D513" s="4"/>
    </row>
    <row r="514" ht="15.75" customHeight="1">
      <c r="B514" s="4"/>
      <c r="C514" s="4"/>
      <c r="D514" s="4"/>
    </row>
    <row r="515" ht="15.75" customHeight="1">
      <c r="B515" s="4"/>
      <c r="C515" s="4"/>
      <c r="D515" s="4"/>
    </row>
    <row r="516" ht="15.75" customHeight="1">
      <c r="B516" s="4"/>
      <c r="C516" s="4"/>
      <c r="D516" s="4"/>
    </row>
    <row r="517" ht="15.75" customHeight="1">
      <c r="B517" s="4"/>
      <c r="C517" s="4"/>
      <c r="D517" s="4"/>
    </row>
    <row r="518" ht="15.75" customHeight="1">
      <c r="B518" s="4"/>
      <c r="C518" s="4"/>
      <c r="D518" s="4"/>
    </row>
    <row r="519" ht="15.75" customHeight="1">
      <c r="B519" s="4"/>
      <c r="C519" s="4"/>
      <c r="D519" s="4"/>
    </row>
    <row r="520" ht="15.75" customHeight="1">
      <c r="B520" s="4"/>
      <c r="C520" s="4"/>
      <c r="D520" s="4"/>
    </row>
    <row r="521" ht="15.75" customHeight="1">
      <c r="B521" s="4"/>
      <c r="C521" s="4"/>
      <c r="D521" s="4"/>
    </row>
    <row r="522" ht="15.75" customHeight="1">
      <c r="B522" s="4"/>
      <c r="C522" s="4"/>
      <c r="D522" s="4"/>
    </row>
    <row r="523" ht="15.75" customHeight="1">
      <c r="B523" s="4"/>
      <c r="C523" s="4"/>
      <c r="D523" s="4"/>
    </row>
    <row r="524" ht="15.75" customHeight="1">
      <c r="B524" s="4"/>
      <c r="C524" s="4"/>
      <c r="D524" s="4"/>
    </row>
    <row r="525" ht="15.75" customHeight="1">
      <c r="B525" s="4"/>
      <c r="C525" s="4"/>
      <c r="D525" s="4"/>
    </row>
    <row r="526" ht="15.75" customHeight="1">
      <c r="B526" s="4"/>
      <c r="C526" s="4"/>
      <c r="D526" s="4"/>
    </row>
    <row r="527" ht="15.75" customHeight="1">
      <c r="B527" s="4"/>
      <c r="C527" s="4"/>
      <c r="D527" s="4"/>
    </row>
    <row r="528" ht="15.75" customHeight="1">
      <c r="B528" s="4"/>
      <c r="C528" s="4"/>
      <c r="D528" s="4"/>
    </row>
    <row r="529" ht="15.75" customHeight="1">
      <c r="B529" s="4"/>
      <c r="C529" s="4"/>
      <c r="D529" s="4"/>
    </row>
    <row r="530" ht="15.75" customHeight="1">
      <c r="B530" s="4"/>
      <c r="C530" s="4"/>
      <c r="D530" s="4"/>
    </row>
    <row r="531" ht="15.75" customHeight="1">
      <c r="B531" s="4"/>
      <c r="C531" s="4"/>
      <c r="D531" s="4"/>
    </row>
    <row r="532" ht="15.75" customHeight="1">
      <c r="B532" s="4"/>
      <c r="C532" s="4"/>
      <c r="D532" s="4"/>
    </row>
    <row r="533" ht="15.75" customHeight="1">
      <c r="B533" s="4"/>
      <c r="C533" s="4"/>
      <c r="D533" s="4"/>
    </row>
    <row r="534" ht="15.75" customHeight="1">
      <c r="B534" s="4"/>
      <c r="C534" s="4"/>
      <c r="D534" s="4"/>
    </row>
    <row r="535" ht="15.75" customHeight="1">
      <c r="B535" s="4"/>
      <c r="C535" s="4"/>
      <c r="D535" s="4"/>
    </row>
    <row r="536" ht="15.75" customHeight="1">
      <c r="B536" s="4"/>
      <c r="C536" s="4"/>
      <c r="D536" s="4"/>
    </row>
    <row r="537" ht="15.75" customHeight="1">
      <c r="B537" s="4"/>
      <c r="C537" s="4"/>
      <c r="D537" s="4"/>
    </row>
    <row r="538" ht="15.75" customHeight="1">
      <c r="B538" s="4"/>
      <c r="C538" s="4"/>
      <c r="D538" s="4"/>
    </row>
    <row r="539" ht="15.75" customHeight="1">
      <c r="B539" s="4"/>
      <c r="C539" s="4"/>
      <c r="D539" s="4"/>
    </row>
    <row r="540" ht="15.75" customHeight="1">
      <c r="B540" s="4"/>
      <c r="C540" s="4"/>
      <c r="D540" s="4"/>
    </row>
    <row r="541" ht="15.75" customHeight="1">
      <c r="B541" s="4"/>
      <c r="C541" s="4"/>
      <c r="D541" s="4"/>
    </row>
    <row r="542" ht="15.75" customHeight="1">
      <c r="B542" s="4"/>
      <c r="C542" s="4"/>
      <c r="D542" s="4"/>
    </row>
    <row r="543" ht="15.75" customHeight="1">
      <c r="B543" s="4"/>
      <c r="C543" s="4"/>
      <c r="D543" s="4"/>
    </row>
    <row r="544" ht="15.75" customHeight="1">
      <c r="B544" s="4"/>
      <c r="C544" s="4"/>
      <c r="D544" s="4"/>
    </row>
    <row r="545" ht="15.75" customHeight="1">
      <c r="B545" s="4"/>
      <c r="C545" s="4"/>
      <c r="D545" s="4"/>
    </row>
    <row r="546" ht="15.75" customHeight="1">
      <c r="B546" s="4"/>
      <c r="C546" s="4"/>
      <c r="D546" s="4"/>
    </row>
    <row r="547" ht="15.75" customHeight="1">
      <c r="B547" s="4"/>
      <c r="C547" s="4"/>
      <c r="D547" s="4"/>
    </row>
    <row r="548" ht="15.75" customHeight="1">
      <c r="B548" s="4"/>
      <c r="C548" s="4"/>
      <c r="D548" s="4"/>
    </row>
    <row r="549" ht="15.75" customHeight="1">
      <c r="B549" s="4"/>
      <c r="C549" s="4"/>
      <c r="D549" s="4"/>
    </row>
    <row r="550" ht="15.75" customHeight="1">
      <c r="B550" s="4"/>
      <c r="C550" s="4"/>
      <c r="D550" s="4"/>
    </row>
    <row r="551" ht="15.75" customHeight="1">
      <c r="B551" s="4"/>
      <c r="C551" s="4"/>
      <c r="D551" s="4"/>
    </row>
    <row r="552" ht="15.75" customHeight="1">
      <c r="B552" s="4"/>
      <c r="C552" s="4"/>
      <c r="D552" s="4"/>
    </row>
    <row r="553" ht="15.75" customHeight="1">
      <c r="B553" s="4"/>
      <c r="C553" s="4"/>
      <c r="D553" s="4"/>
    </row>
    <row r="554" ht="15.75" customHeight="1">
      <c r="B554" s="4"/>
      <c r="C554" s="4"/>
      <c r="D554" s="4"/>
    </row>
    <row r="555" ht="15.75" customHeight="1">
      <c r="B555" s="4"/>
      <c r="C555" s="4"/>
      <c r="D555" s="4"/>
    </row>
    <row r="556" ht="15.75" customHeight="1">
      <c r="B556" s="4"/>
      <c r="C556" s="4"/>
      <c r="D556" s="4"/>
    </row>
    <row r="557" ht="15.75" customHeight="1">
      <c r="B557" s="4"/>
      <c r="C557" s="4"/>
      <c r="D557" s="4"/>
    </row>
    <row r="558" ht="15.75" customHeight="1">
      <c r="B558" s="4"/>
      <c r="C558" s="4"/>
      <c r="D558" s="4"/>
    </row>
    <row r="559" ht="15.75" customHeight="1">
      <c r="B559" s="4"/>
      <c r="C559" s="4"/>
      <c r="D559" s="4"/>
    </row>
    <row r="560" ht="15.75" customHeight="1">
      <c r="B560" s="4"/>
      <c r="C560" s="4"/>
      <c r="D560" s="4"/>
    </row>
    <row r="561" ht="15.75" customHeight="1">
      <c r="B561" s="4"/>
      <c r="C561" s="4"/>
      <c r="D561" s="4"/>
    </row>
    <row r="562" ht="15.75" customHeight="1">
      <c r="B562" s="4"/>
      <c r="C562" s="4"/>
      <c r="D562" s="4"/>
    </row>
    <row r="563" ht="15.75" customHeight="1">
      <c r="B563" s="4"/>
      <c r="C563" s="4"/>
      <c r="D563" s="4"/>
    </row>
    <row r="564" ht="15.75" customHeight="1">
      <c r="B564" s="4"/>
      <c r="C564" s="4"/>
      <c r="D564" s="4"/>
    </row>
    <row r="565" ht="15.75" customHeight="1">
      <c r="B565" s="4"/>
      <c r="C565" s="4"/>
      <c r="D565" s="4"/>
    </row>
    <row r="566" ht="15.75" customHeight="1">
      <c r="B566" s="4"/>
      <c r="C566" s="4"/>
      <c r="D566" s="4"/>
    </row>
    <row r="567" ht="15.75" customHeight="1">
      <c r="B567" s="4"/>
      <c r="C567" s="4"/>
      <c r="D567" s="4"/>
    </row>
    <row r="568" ht="15.75" customHeight="1">
      <c r="B568" s="4"/>
      <c r="C568" s="4"/>
      <c r="D568" s="4"/>
    </row>
    <row r="569" ht="15.75" customHeight="1">
      <c r="B569" s="4"/>
      <c r="C569" s="4"/>
      <c r="D569" s="4"/>
    </row>
    <row r="570" ht="15.75" customHeight="1">
      <c r="B570" s="4"/>
      <c r="C570" s="4"/>
      <c r="D570" s="4"/>
    </row>
    <row r="571" ht="15.75" customHeight="1">
      <c r="B571" s="4"/>
      <c r="C571" s="4"/>
      <c r="D571" s="4"/>
    </row>
    <row r="572" ht="15.75" customHeight="1">
      <c r="B572" s="4"/>
      <c r="C572" s="4"/>
      <c r="D572" s="4"/>
    </row>
    <row r="573" ht="15.75" customHeight="1">
      <c r="B573" s="4"/>
      <c r="C573" s="4"/>
      <c r="D573" s="4"/>
    </row>
    <row r="574" ht="15.75" customHeight="1">
      <c r="B574" s="4"/>
      <c r="C574" s="4"/>
      <c r="D574" s="4"/>
    </row>
    <row r="575" ht="15.75" customHeight="1">
      <c r="B575" s="4"/>
      <c r="C575" s="4"/>
      <c r="D575" s="4"/>
    </row>
    <row r="576" ht="15.75" customHeight="1">
      <c r="B576" s="4"/>
      <c r="C576" s="4"/>
      <c r="D576" s="4"/>
    </row>
    <row r="577" ht="15.75" customHeight="1">
      <c r="B577" s="4"/>
      <c r="C577" s="4"/>
      <c r="D577" s="4"/>
    </row>
    <row r="578" ht="15.75" customHeight="1">
      <c r="B578" s="4"/>
      <c r="C578" s="4"/>
      <c r="D578" s="4"/>
    </row>
    <row r="579" ht="15.75" customHeight="1">
      <c r="B579" s="4"/>
      <c r="C579" s="4"/>
      <c r="D579" s="4"/>
    </row>
    <row r="580" ht="15.75" customHeight="1">
      <c r="B580" s="4"/>
      <c r="C580" s="4"/>
      <c r="D580" s="4"/>
    </row>
    <row r="581" ht="15.75" customHeight="1">
      <c r="B581" s="4"/>
      <c r="C581" s="4"/>
      <c r="D581" s="4"/>
    </row>
    <row r="582" ht="15.75" customHeight="1">
      <c r="B582" s="4"/>
      <c r="C582" s="4"/>
      <c r="D582" s="4"/>
    </row>
    <row r="583" ht="15.75" customHeight="1">
      <c r="B583" s="4"/>
      <c r="C583" s="4"/>
      <c r="D583" s="4"/>
    </row>
    <row r="584" ht="15.75" customHeight="1">
      <c r="B584" s="4"/>
      <c r="C584" s="4"/>
      <c r="D584" s="4"/>
    </row>
    <row r="585" ht="15.75" customHeight="1">
      <c r="B585" s="4"/>
      <c r="C585" s="4"/>
      <c r="D585" s="4"/>
    </row>
    <row r="586" ht="15.75" customHeight="1">
      <c r="B586" s="4"/>
      <c r="C586" s="4"/>
      <c r="D586" s="4"/>
    </row>
    <row r="587" ht="15.75" customHeight="1">
      <c r="B587" s="4"/>
      <c r="C587" s="4"/>
      <c r="D587" s="4"/>
    </row>
    <row r="588" ht="15.75" customHeight="1">
      <c r="B588" s="4"/>
      <c r="C588" s="4"/>
      <c r="D588" s="4"/>
    </row>
    <row r="589" ht="15.75" customHeight="1">
      <c r="B589" s="4"/>
      <c r="C589" s="4"/>
      <c r="D589" s="4"/>
    </row>
    <row r="590" ht="15.75" customHeight="1">
      <c r="B590" s="4"/>
      <c r="C590" s="4"/>
      <c r="D590" s="4"/>
    </row>
    <row r="591" ht="15.75" customHeight="1">
      <c r="B591" s="4"/>
      <c r="C591" s="4"/>
      <c r="D591" s="4"/>
    </row>
    <row r="592" ht="15.75" customHeight="1">
      <c r="B592" s="4"/>
      <c r="C592" s="4"/>
      <c r="D592" s="4"/>
    </row>
    <row r="593" ht="15.75" customHeight="1">
      <c r="B593" s="4"/>
      <c r="C593" s="4"/>
      <c r="D593" s="4"/>
    </row>
    <row r="594" ht="15.75" customHeight="1">
      <c r="B594" s="4"/>
      <c r="C594" s="4"/>
      <c r="D594" s="4"/>
    </row>
    <row r="595" ht="15.75" customHeight="1">
      <c r="B595" s="4"/>
      <c r="C595" s="4"/>
      <c r="D595" s="4"/>
    </row>
    <row r="596" ht="15.75" customHeight="1">
      <c r="B596" s="4"/>
      <c r="C596" s="4"/>
      <c r="D596" s="4"/>
    </row>
    <row r="597" ht="15.75" customHeight="1">
      <c r="B597" s="4"/>
      <c r="C597" s="4"/>
      <c r="D597" s="4"/>
    </row>
    <row r="598" ht="15.75" customHeight="1">
      <c r="B598" s="4"/>
      <c r="C598" s="4"/>
      <c r="D598" s="4"/>
    </row>
    <row r="599" ht="15.75" customHeight="1">
      <c r="B599" s="4"/>
      <c r="C599" s="4"/>
      <c r="D599" s="4"/>
    </row>
    <row r="600" ht="15.75" customHeight="1">
      <c r="B600" s="4"/>
      <c r="C600" s="4"/>
      <c r="D600" s="4"/>
    </row>
    <row r="601" ht="15.75" customHeight="1">
      <c r="B601" s="4"/>
      <c r="C601" s="4"/>
      <c r="D601" s="4"/>
    </row>
    <row r="602" ht="15.75" customHeight="1">
      <c r="B602" s="4"/>
      <c r="C602" s="4"/>
      <c r="D602" s="4"/>
    </row>
    <row r="603" ht="15.75" customHeight="1">
      <c r="B603" s="4"/>
      <c r="C603" s="4"/>
      <c r="D603" s="4"/>
    </row>
    <row r="604" ht="15.75" customHeight="1">
      <c r="B604" s="4"/>
      <c r="C604" s="4"/>
      <c r="D604" s="4"/>
    </row>
    <row r="605" ht="15.75" customHeight="1">
      <c r="B605" s="4"/>
      <c r="C605" s="4"/>
      <c r="D605" s="4"/>
    </row>
    <row r="606" ht="15.75" customHeight="1">
      <c r="B606" s="4"/>
      <c r="C606" s="4"/>
      <c r="D606" s="4"/>
    </row>
    <row r="607" ht="15.75" customHeight="1">
      <c r="B607" s="4"/>
      <c r="C607" s="4"/>
      <c r="D607" s="4"/>
    </row>
    <row r="608" ht="15.75" customHeight="1">
      <c r="B608" s="4"/>
      <c r="C608" s="4"/>
      <c r="D608" s="4"/>
    </row>
    <row r="609" ht="15.75" customHeight="1">
      <c r="B609" s="4"/>
      <c r="C609" s="4"/>
      <c r="D609" s="4"/>
    </row>
    <row r="610" ht="15.75" customHeight="1">
      <c r="B610" s="4"/>
      <c r="C610" s="4"/>
      <c r="D610" s="4"/>
    </row>
    <row r="611" ht="15.75" customHeight="1">
      <c r="B611" s="4"/>
      <c r="C611" s="4"/>
      <c r="D611" s="4"/>
    </row>
    <row r="612" ht="15.75" customHeight="1">
      <c r="B612" s="4"/>
      <c r="C612" s="4"/>
      <c r="D612" s="4"/>
    </row>
    <row r="613" ht="15.75" customHeight="1">
      <c r="B613" s="4"/>
      <c r="C613" s="4"/>
      <c r="D613" s="4"/>
    </row>
    <row r="614" ht="15.75" customHeight="1">
      <c r="B614" s="4"/>
      <c r="C614" s="4"/>
      <c r="D614" s="4"/>
    </row>
    <row r="615" ht="15.75" customHeight="1">
      <c r="B615" s="4"/>
      <c r="C615" s="4"/>
      <c r="D615" s="4"/>
    </row>
    <row r="616" ht="15.75" customHeight="1">
      <c r="B616" s="4"/>
      <c r="C616" s="4"/>
      <c r="D616" s="4"/>
    </row>
    <row r="617" ht="15.75" customHeight="1">
      <c r="B617" s="4"/>
      <c r="C617" s="4"/>
      <c r="D617" s="4"/>
    </row>
    <row r="618" ht="15.75" customHeight="1">
      <c r="B618" s="4"/>
      <c r="C618" s="4"/>
      <c r="D618" s="4"/>
    </row>
    <row r="619" ht="15.75" customHeight="1">
      <c r="B619" s="4"/>
      <c r="C619" s="4"/>
      <c r="D619" s="4"/>
    </row>
    <row r="620" ht="15.75" customHeight="1">
      <c r="B620" s="4"/>
      <c r="C620" s="4"/>
      <c r="D620" s="4"/>
    </row>
    <row r="621" ht="15.75" customHeight="1">
      <c r="B621" s="4"/>
      <c r="C621" s="4"/>
      <c r="D621" s="4"/>
    </row>
    <row r="622" ht="15.75" customHeight="1">
      <c r="B622" s="4"/>
      <c r="C622" s="4"/>
      <c r="D622" s="4"/>
    </row>
    <row r="623" ht="15.75" customHeight="1">
      <c r="B623" s="4"/>
      <c r="C623" s="4"/>
      <c r="D623" s="4"/>
    </row>
    <row r="624" ht="15.75" customHeight="1">
      <c r="B624" s="4"/>
      <c r="C624" s="4"/>
      <c r="D624" s="4"/>
    </row>
    <row r="625" ht="15.75" customHeight="1">
      <c r="B625" s="4"/>
      <c r="C625" s="4"/>
      <c r="D625" s="4"/>
    </row>
    <row r="626" ht="15.75" customHeight="1">
      <c r="B626" s="4"/>
      <c r="C626" s="4"/>
      <c r="D626" s="4"/>
    </row>
    <row r="627" ht="15.75" customHeight="1">
      <c r="B627" s="4"/>
      <c r="C627" s="4"/>
      <c r="D627" s="4"/>
    </row>
    <row r="628" ht="15.75" customHeight="1">
      <c r="B628" s="4"/>
      <c r="C628" s="4"/>
      <c r="D628" s="4"/>
    </row>
    <row r="629" ht="15.75" customHeight="1">
      <c r="B629" s="4"/>
      <c r="C629" s="4"/>
      <c r="D629" s="4"/>
    </row>
    <row r="630" ht="15.75" customHeight="1">
      <c r="B630" s="4"/>
      <c r="C630" s="4"/>
      <c r="D630" s="4"/>
    </row>
    <row r="631" ht="15.75" customHeight="1">
      <c r="B631" s="4"/>
      <c r="C631" s="4"/>
      <c r="D631" s="4"/>
    </row>
    <row r="632" ht="15.75" customHeight="1">
      <c r="B632" s="4"/>
      <c r="C632" s="4"/>
      <c r="D632" s="4"/>
    </row>
    <row r="633" ht="15.75" customHeight="1">
      <c r="B633" s="4"/>
      <c r="C633" s="4"/>
      <c r="D633" s="4"/>
    </row>
    <row r="634" ht="15.75" customHeight="1">
      <c r="B634" s="4"/>
      <c r="C634" s="4"/>
      <c r="D634" s="4"/>
    </row>
    <row r="635" ht="15.75" customHeight="1">
      <c r="B635" s="4"/>
      <c r="C635" s="4"/>
      <c r="D635" s="4"/>
    </row>
    <row r="636" ht="15.75" customHeight="1">
      <c r="B636" s="4"/>
      <c r="C636" s="4"/>
      <c r="D636" s="4"/>
    </row>
    <row r="637" ht="15.75" customHeight="1">
      <c r="B637" s="4"/>
      <c r="C637" s="4"/>
      <c r="D637" s="4"/>
    </row>
    <row r="638" ht="15.75" customHeight="1">
      <c r="B638" s="4"/>
      <c r="C638" s="4"/>
      <c r="D638" s="4"/>
    </row>
    <row r="639" ht="15.75" customHeight="1">
      <c r="B639" s="4"/>
      <c r="C639" s="4"/>
      <c r="D639" s="4"/>
    </row>
    <row r="640" ht="15.75" customHeight="1">
      <c r="B640" s="4"/>
      <c r="C640" s="4"/>
      <c r="D640" s="4"/>
    </row>
    <row r="641" ht="15.75" customHeight="1">
      <c r="B641" s="4"/>
      <c r="C641" s="4"/>
      <c r="D641" s="4"/>
    </row>
    <row r="642" ht="15.75" customHeight="1">
      <c r="B642" s="4"/>
      <c r="C642" s="4"/>
      <c r="D642" s="4"/>
    </row>
    <row r="643" ht="15.75" customHeight="1">
      <c r="B643" s="4"/>
      <c r="C643" s="4"/>
      <c r="D643" s="4"/>
    </row>
    <row r="644" ht="15.75" customHeight="1">
      <c r="B644" s="4"/>
      <c r="C644" s="4"/>
      <c r="D644" s="4"/>
    </row>
    <row r="645" ht="15.75" customHeight="1">
      <c r="B645" s="4"/>
      <c r="C645" s="4"/>
      <c r="D645" s="4"/>
    </row>
    <row r="646" ht="15.75" customHeight="1">
      <c r="B646" s="4"/>
      <c r="C646" s="4"/>
      <c r="D646" s="4"/>
    </row>
    <row r="647" ht="15.75" customHeight="1">
      <c r="B647" s="4"/>
      <c r="C647" s="4"/>
      <c r="D647" s="4"/>
    </row>
    <row r="648" ht="15.75" customHeight="1">
      <c r="B648" s="4"/>
      <c r="C648" s="4"/>
      <c r="D648" s="4"/>
    </row>
    <row r="649" ht="15.75" customHeight="1">
      <c r="B649" s="4"/>
      <c r="C649" s="4"/>
      <c r="D649" s="4"/>
    </row>
    <row r="650" ht="15.75" customHeight="1">
      <c r="B650" s="4"/>
      <c r="C650" s="4"/>
      <c r="D650" s="4"/>
    </row>
    <row r="651" ht="15.75" customHeight="1">
      <c r="B651" s="4"/>
      <c r="C651" s="4"/>
      <c r="D651" s="4"/>
    </row>
    <row r="652" ht="15.75" customHeight="1">
      <c r="B652" s="4"/>
      <c r="C652" s="4"/>
      <c r="D652" s="4"/>
    </row>
    <row r="653" ht="15.75" customHeight="1">
      <c r="B653" s="4"/>
      <c r="C653" s="4"/>
      <c r="D653" s="4"/>
    </row>
    <row r="654" ht="15.75" customHeight="1">
      <c r="B654" s="4"/>
      <c r="C654" s="4"/>
      <c r="D654" s="4"/>
    </row>
    <row r="655" ht="15.75" customHeight="1">
      <c r="B655" s="4"/>
      <c r="C655" s="4"/>
      <c r="D655" s="4"/>
    </row>
    <row r="656" ht="15.75" customHeight="1">
      <c r="B656" s="4"/>
      <c r="C656" s="4"/>
      <c r="D656" s="4"/>
    </row>
    <row r="657" ht="15.75" customHeight="1">
      <c r="B657" s="4"/>
      <c r="C657" s="4"/>
      <c r="D657" s="4"/>
    </row>
    <row r="658" ht="15.75" customHeight="1">
      <c r="B658" s="4"/>
      <c r="C658" s="4"/>
      <c r="D658" s="4"/>
    </row>
    <row r="659" ht="15.75" customHeight="1">
      <c r="B659" s="4"/>
      <c r="C659" s="4"/>
      <c r="D659" s="4"/>
    </row>
    <row r="660" ht="15.75" customHeight="1">
      <c r="B660" s="4"/>
      <c r="C660" s="4"/>
      <c r="D660" s="4"/>
    </row>
    <row r="661" ht="15.75" customHeight="1">
      <c r="B661" s="4"/>
      <c r="C661" s="4"/>
      <c r="D661" s="4"/>
    </row>
    <row r="662" ht="15.75" customHeight="1">
      <c r="B662" s="4"/>
      <c r="C662" s="4"/>
      <c r="D662" s="4"/>
    </row>
    <row r="663" ht="15.75" customHeight="1">
      <c r="B663" s="4"/>
      <c r="C663" s="4"/>
      <c r="D663" s="4"/>
    </row>
    <row r="664" ht="15.75" customHeight="1">
      <c r="B664" s="4"/>
      <c r="C664" s="4"/>
      <c r="D664" s="4"/>
    </row>
    <row r="665" ht="15.75" customHeight="1">
      <c r="B665" s="4"/>
      <c r="C665" s="4"/>
      <c r="D665" s="4"/>
    </row>
    <row r="666" ht="15.75" customHeight="1">
      <c r="B666" s="4"/>
      <c r="C666" s="4"/>
      <c r="D666" s="4"/>
    </row>
    <row r="667" ht="15.75" customHeight="1">
      <c r="B667" s="4"/>
      <c r="C667" s="4"/>
      <c r="D667" s="4"/>
    </row>
    <row r="668" ht="15.75" customHeight="1">
      <c r="B668" s="4"/>
      <c r="C668" s="4"/>
      <c r="D668" s="4"/>
    </row>
    <row r="669" ht="15.75" customHeight="1">
      <c r="B669" s="4"/>
      <c r="C669" s="4"/>
      <c r="D669" s="4"/>
    </row>
    <row r="670" ht="15.75" customHeight="1">
      <c r="B670" s="4"/>
      <c r="C670" s="4"/>
      <c r="D670" s="4"/>
    </row>
    <row r="671" ht="15.75" customHeight="1">
      <c r="B671" s="4"/>
      <c r="C671" s="4"/>
      <c r="D671" s="4"/>
    </row>
    <row r="672" ht="15.75" customHeight="1">
      <c r="B672" s="4"/>
      <c r="C672" s="4"/>
      <c r="D672" s="4"/>
    </row>
    <row r="673" ht="15.75" customHeight="1">
      <c r="B673" s="4"/>
      <c r="C673" s="4"/>
      <c r="D673" s="4"/>
    </row>
    <row r="674" ht="15.75" customHeight="1">
      <c r="B674" s="4"/>
      <c r="C674" s="4"/>
      <c r="D674" s="4"/>
    </row>
    <row r="675" ht="15.75" customHeight="1">
      <c r="B675" s="4"/>
      <c r="C675" s="4"/>
      <c r="D675" s="4"/>
    </row>
    <row r="676" ht="15.75" customHeight="1">
      <c r="B676" s="4"/>
      <c r="C676" s="4"/>
      <c r="D676" s="4"/>
    </row>
    <row r="677" ht="15.75" customHeight="1">
      <c r="B677" s="4"/>
      <c r="C677" s="4"/>
      <c r="D677" s="4"/>
    </row>
    <row r="678" ht="15.75" customHeight="1">
      <c r="B678" s="4"/>
      <c r="C678" s="4"/>
      <c r="D678" s="4"/>
    </row>
    <row r="679" ht="15.75" customHeight="1">
      <c r="B679" s="4"/>
      <c r="C679" s="4"/>
      <c r="D679" s="4"/>
    </row>
    <row r="680" ht="15.75" customHeight="1">
      <c r="B680" s="4"/>
      <c r="C680" s="4"/>
      <c r="D680" s="4"/>
    </row>
    <row r="681" ht="15.75" customHeight="1">
      <c r="B681" s="4"/>
      <c r="C681" s="4"/>
      <c r="D681" s="4"/>
    </row>
    <row r="682" ht="15.75" customHeight="1">
      <c r="B682" s="4"/>
      <c r="C682" s="4"/>
      <c r="D682" s="4"/>
    </row>
    <row r="683" ht="15.75" customHeight="1">
      <c r="B683" s="4"/>
      <c r="C683" s="4"/>
      <c r="D683" s="4"/>
    </row>
    <row r="684" ht="15.75" customHeight="1">
      <c r="B684" s="4"/>
      <c r="C684" s="4"/>
      <c r="D684" s="4"/>
    </row>
    <row r="685" ht="15.75" customHeight="1">
      <c r="B685" s="4"/>
      <c r="C685" s="4"/>
      <c r="D685" s="4"/>
    </row>
    <row r="686" ht="15.75" customHeight="1">
      <c r="B686" s="4"/>
      <c r="C686" s="4"/>
      <c r="D686" s="4"/>
    </row>
    <row r="687" ht="15.75" customHeight="1">
      <c r="B687" s="4"/>
      <c r="C687" s="4"/>
      <c r="D687" s="4"/>
    </row>
    <row r="688" ht="15.75" customHeight="1">
      <c r="B688" s="4"/>
      <c r="C688" s="4"/>
      <c r="D688" s="4"/>
    </row>
    <row r="689" ht="15.75" customHeight="1">
      <c r="B689" s="4"/>
      <c r="C689" s="4"/>
      <c r="D689" s="4"/>
    </row>
    <row r="690" ht="15.75" customHeight="1">
      <c r="B690" s="4"/>
      <c r="C690" s="4"/>
      <c r="D690" s="4"/>
    </row>
    <row r="691" ht="15.75" customHeight="1">
      <c r="B691" s="4"/>
      <c r="C691" s="4"/>
      <c r="D691" s="4"/>
    </row>
    <row r="692" ht="15.75" customHeight="1">
      <c r="B692" s="4"/>
      <c r="C692" s="4"/>
      <c r="D692" s="4"/>
    </row>
    <row r="693" ht="15.75" customHeight="1">
      <c r="B693" s="4"/>
      <c r="C693" s="4"/>
      <c r="D693" s="4"/>
    </row>
    <row r="694" ht="15.75" customHeight="1">
      <c r="B694" s="4"/>
      <c r="C694" s="4"/>
      <c r="D694" s="4"/>
    </row>
    <row r="695" ht="15.75" customHeight="1">
      <c r="B695" s="4"/>
      <c r="C695" s="4"/>
      <c r="D695" s="4"/>
    </row>
    <row r="696" ht="15.75" customHeight="1">
      <c r="B696" s="4"/>
      <c r="C696" s="4"/>
      <c r="D696" s="4"/>
    </row>
    <row r="697" ht="15.75" customHeight="1">
      <c r="B697" s="4"/>
      <c r="C697" s="4"/>
      <c r="D697" s="4"/>
    </row>
    <row r="698" ht="15.75" customHeight="1">
      <c r="B698" s="4"/>
      <c r="C698" s="4"/>
      <c r="D698" s="4"/>
    </row>
    <row r="699" ht="15.75" customHeight="1">
      <c r="B699" s="4"/>
      <c r="C699" s="4"/>
      <c r="D699" s="4"/>
    </row>
    <row r="700" ht="15.75" customHeight="1">
      <c r="B700" s="4"/>
      <c r="C700" s="4"/>
      <c r="D700" s="4"/>
    </row>
    <row r="701" ht="15.75" customHeight="1">
      <c r="B701" s="4"/>
      <c r="C701" s="4"/>
      <c r="D701" s="4"/>
    </row>
    <row r="702" ht="15.75" customHeight="1">
      <c r="B702" s="4"/>
      <c r="C702" s="4"/>
      <c r="D702" s="4"/>
    </row>
    <row r="703" ht="15.75" customHeight="1">
      <c r="B703" s="4"/>
      <c r="C703" s="4"/>
      <c r="D703" s="4"/>
    </row>
    <row r="704" ht="15.75" customHeight="1">
      <c r="B704" s="4"/>
      <c r="C704" s="4"/>
      <c r="D704" s="4"/>
    </row>
    <row r="705" ht="15.75" customHeight="1">
      <c r="B705" s="4"/>
      <c r="C705" s="4"/>
      <c r="D705" s="4"/>
    </row>
    <row r="706" ht="15.75" customHeight="1">
      <c r="B706" s="4"/>
      <c r="C706" s="4"/>
      <c r="D706" s="4"/>
    </row>
    <row r="707" ht="15.75" customHeight="1">
      <c r="B707" s="4"/>
      <c r="C707" s="4"/>
      <c r="D707" s="4"/>
    </row>
    <row r="708" ht="15.75" customHeight="1">
      <c r="B708" s="4"/>
      <c r="C708" s="4"/>
      <c r="D708" s="4"/>
    </row>
    <row r="709" ht="15.75" customHeight="1">
      <c r="B709" s="4"/>
      <c r="C709" s="4"/>
      <c r="D709" s="4"/>
    </row>
    <row r="710" ht="15.75" customHeight="1">
      <c r="B710" s="4"/>
      <c r="C710" s="4"/>
      <c r="D710" s="4"/>
    </row>
    <row r="711" ht="15.75" customHeight="1">
      <c r="B711" s="4"/>
      <c r="C711" s="4"/>
      <c r="D711" s="4"/>
    </row>
    <row r="712" ht="15.75" customHeight="1">
      <c r="B712" s="4"/>
      <c r="C712" s="4"/>
      <c r="D712" s="4"/>
    </row>
    <row r="713" ht="15.75" customHeight="1">
      <c r="B713" s="4"/>
      <c r="C713" s="4"/>
      <c r="D713" s="4"/>
    </row>
    <row r="714" ht="15.75" customHeight="1">
      <c r="B714" s="4"/>
      <c r="C714" s="4"/>
      <c r="D714" s="4"/>
    </row>
    <row r="715" ht="15.75" customHeight="1">
      <c r="B715" s="4"/>
      <c r="C715" s="4"/>
      <c r="D715" s="4"/>
    </row>
    <row r="716" ht="15.75" customHeight="1">
      <c r="B716" s="4"/>
      <c r="C716" s="4"/>
      <c r="D716" s="4"/>
    </row>
    <row r="717" ht="15.75" customHeight="1">
      <c r="B717" s="4"/>
      <c r="C717" s="4"/>
      <c r="D717" s="4"/>
    </row>
    <row r="718" ht="15.75" customHeight="1">
      <c r="B718" s="4"/>
      <c r="C718" s="4"/>
      <c r="D718" s="4"/>
    </row>
    <row r="719" ht="15.75" customHeight="1">
      <c r="B719" s="4"/>
      <c r="C719" s="4"/>
      <c r="D719" s="4"/>
    </row>
    <row r="720" ht="15.75" customHeight="1">
      <c r="B720" s="4"/>
      <c r="C720" s="4"/>
      <c r="D720" s="4"/>
    </row>
    <row r="721" ht="15.75" customHeight="1">
      <c r="B721" s="4"/>
      <c r="C721" s="4"/>
      <c r="D721" s="4"/>
    </row>
    <row r="722" ht="15.75" customHeight="1">
      <c r="B722" s="4"/>
      <c r="C722" s="4"/>
      <c r="D722" s="4"/>
    </row>
    <row r="723" ht="15.75" customHeight="1">
      <c r="B723" s="4"/>
      <c r="C723" s="4"/>
      <c r="D723" s="4"/>
    </row>
    <row r="724" ht="15.75" customHeight="1">
      <c r="B724" s="4"/>
      <c r="C724" s="4"/>
      <c r="D724" s="4"/>
    </row>
    <row r="725" ht="15.75" customHeight="1">
      <c r="B725" s="4"/>
      <c r="C725" s="4"/>
      <c r="D725" s="4"/>
    </row>
    <row r="726" ht="15.75" customHeight="1">
      <c r="B726" s="4"/>
      <c r="C726" s="4"/>
      <c r="D726" s="4"/>
    </row>
    <row r="727" ht="15.75" customHeight="1">
      <c r="B727" s="4"/>
      <c r="C727" s="4"/>
      <c r="D727" s="4"/>
    </row>
    <row r="728" ht="15.75" customHeight="1">
      <c r="B728" s="4"/>
      <c r="C728" s="4"/>
      <c r="D728" s="4"/>
    </row>
    <row r="729" ht="15.75" customHeight="1">
      <c r="B729" s="4"/>
      <c r="C729" s="4"/>
      <c r="D729" s="4"/>
    </row>
    <row r="730" ht="15.75" customHeight="1">
      <c r="B730" s="4"/>
      <c r="C730" s="4"/>
      <c r="D730" s="4"/>
    </row>
    <row r="731" ht="15.75" customHeight="1">
      <c r="B731" s="4"/>
      <c r="C731" s="4"/>
      <c r="D731" s="4"/>
    </row>
    <row r="732" ht="15.75" customHeight="1">
      <c r="B732" s="4"/>
      <c r="C732" s="4"/>
      <c r="D732" s="4"/>
    </row>
    <row r="733" ht="15.75" customHeight="1">
      <c r="B733" s="4"/>
      <c r="C733" s="4"/>
      <c r="D733" s="4"/>
    </row>
    <row r="734" ht="15.75" customHeight="1">
      <c r="B734" s="4"/>
      <c r="C734" s="4"/>
      <c r="D734" s="4"/>
    </row>
    <row r="735" ht="15.75" customHeight="1">
      <c r="B735" s="4"/>
      <c r="C735" s="4"/>
      <c r="D735" s="4"/>
    </row>
    <row r="736" ht="15.75" customHeight="1">
      <c r="B736" s="4"/>
      <c r="C736" s="4"/>
      <c r="D736" s="4"/>
    </row>
    <row r="737" ht="15.75" customHeight="1">
      <c r="B737" s="4"/>
      <c r="C737" s="4"/>
      <c r="D737" s="4"/>
    </row>
    <row r="738" ht="15.75" customHeight="1">
      <c r="B738" s="4"/>
      <c r="C738" s="4"/>
      <c r="D738" s="4"/>
    </row>
    <row r="739" ht="15.75" customHeight="1">
      <c r="B739" s="4"/>
      <c r="C739" s="4"/>
      <c r="D739" s="4"/>
    </row>
    <row r="740" ht="15.75" customHeight="1">
      <c r="B740" s="4"/>
      <c r="C740" s="4"/>
      <c r="D740" s="4"/>
    </row>
    <row r="741" ht="15.75" customHeight="1">
      <c r="B741" s="4"/>
      <c r="C741" s="4"/>
      <c r="D741" s="4"/>
    </row>
    <row r="742" ht="15.75" customHeight="1">
      <c r="B742" s="4"/>
      <c r="C742" s="4"/>
      <c r="D742" s="4"/>
    </row>
    <row r="743" ht="15.75" customHeight="1">
      <c r="B743" s="4"/>
      <c r="C743" s="4"/>
      <c r="D743" s="4"/>
    </row>
    <row r="744" ht="15.75" customHeight="1">
      <c r="B744" s="4"/>
      <c r="C744" s="4"/>
      <c r="D744" s="4"/>
    </row>
    <row r="745" ht="15.75" customHeight="1">
      <c r="B745" s="4"/>
      <c r="C745" s="4"/>
      <c r="D745" s="4"/>
    </row>
    <row r="746" ht="15.75" customHeight="1">
      <c r="B746" s="4"/>
      <c r="C746" s="4"/>
      <c r="D746" s="4"/>
    </row>
    <row r="747" ht="15.75" customHeight="1">
      <c r="B747" s="4"/>
      <c r="C747" s="4"/>
      <c r="D747" s="4"/>
    </row>
    <row r="748" ht="15.75" customHeight="1">
      <c r="B748" s="4"/>
      <c r="C748" s="4"/>
      <c r="D748" s="4"/>
    </row>
    <row r="749" ht="15.75" customHeight="1">
      <c r="B749" s="4"/>
      <c r="C749" s="4"/>
      <c r="D749" s="4"/>
    </row>
    <row r="750" ht="15.75" customHeight="1">
      <c r="B750" s="4"/>
      <c r="C750" s="4"/>
      <c r="D750" s="4"/>
    </row>
    <row r="751" ht="15.75" customHeight="1">
      <c r="B751" s="4"/>
      <c r="C751" s="4"/>
      <c r="D751" s="4"/>
    </row>
    <row r="752" ht="15.75" customHeight="1">
      <c r="B752" s="4"/>
      <c r="C752" s="4"/>
      <c r="D752" s="4"/>
    </row>
    <row r="753" ht="15.75" customHeight="1">
      <c r="B753" s="4"/>
      <c r="C753" s="4"/>
      <c r="D753" s="4"/>
    </row>
    <row r="754" ht="15.75" customHeight="1">
      <c r="B754" s="4"/>
      <c r="C754" s="4"/>
      <c r="D754" s="4"/>
    </row>
    <row r="755" ht="15.75" customHeight="1">
      <c r="B755" s="4"/>
      <c r="C755" s="4"/>
      <c r="D755" s="4"/>
    </row>
    <row r="756" ht="15.75" customHeight="1">
      <c r="B756" s="4"/>
      <c r="C756" s="4"/>
      <c r="D756" s="4"/>
    </row>
    <row r="757" ht="15.75" customHeight="1">
      <c r="B757" s="4"/>
      <c r="C757" s="4"/>
      <c r="D757" s="4"/>
    </row>
    <row r="758" ht="15.75" customHeight="1">
      <c r="B758" s="4"/>
      <c r="C758" s="4"/>
      <c r="D758" s="4"/>
    </row>
    <row r="759" ht="15.75" customHeight="1">
      <c r="B759" s="4"/>
      <c r="C759" s="4"/>
      <c r="D759" s="4"/>
    </row>
    <row r="760" ht="15.75" customHeight="1">
      <c r="B760" s="4"/>
      <c r="C760" s="4"/>
      <c r="D760" s="4"/>
    </row>
    <row r="761" ht="15.75" customHeight="1">
      <c r="B761" s="4"/>
      <c r="C761" s="4"/>
      <c r="D761" s="4"/>
    </row>
    <row r="762" ht="15.75" customHeight="1">
      <c r="B762" s="4"/>
      <c r="C762" s="4"/>
      <c r="D762" s="4"/>
    </row>
    <row r="763" ht="15.75" customHeight="1">
      <c r="B763" s="4"/>
      <c r="C763" s="4"/>
      <c r="D763" s="4"/>
    </row>
    <row r="764" ht="15.75" customHeight="1">
      <c r="B764" s="4"/>
      <c r="C764" s="4"/>
      <c r="D764" s="4"/>
    </row>
    <row r="765" ht="15.75" customHeight="1">
      <c r="B765" s="4"/>
      <c r="C765" s="4"/>
      <c r="D765" s="4"/>
    </row>
    <row r="766" ht="15.75" customHeight="1">
      <c r="B766" s="4"/>
      <c r="C766" s="4"/>
      <c r="D766" s="4"/>
    </row>
    <row r="767" ht="15.75" customHeight="1">
      <c r="B767" s="4"/>
      <c r="C767" s="4"/>
      <c r="D767" s="4"/>
    </row>
    <row r="768" ht="15.75" customHeight="1">
      <c r="B768" s="4"/>
      <c r="C768" s="4"/>
      <c r="D768" s="4"/>
    </row>
    <row r="769" ht="15.75" customHeight="1">
      <c r="B769" s="4"/>
      <c r="C769" s="4"/>
      <c r="D769" s="4"/>
    </row>
    <row r="770" ht="15.75" customHeight="1">
      <c r="B770" s="4"/>
      <c r="C770" s="4"/>
      <c r="D770" s="4"/>
    </row>
    <row r="771" ht="15.75" customHeight="1">
      <c r="B771" s="4"/>
      <c r="C771" s="4"/>
      <c r="D771" s="4"/>
    </row>
    <row r="772" ht="15.75" customHeight="1">
      <c r="B772" s="4"/>
      <c r="C772" s="4"/>
      <c r="D772" s="4"/>
    </row>
    <row r="773" ht="15.75" customHeight="1">
      <c r="B773" s="4"/>
      <c r="C773" s="4"/>
      <c r="D773" s="4"/>
    </row>
    <row r="774" ht="15.75" customHeight="1">
      <c r="B774" s="4"/>
      <c r="C774" s="4"/>
      <c r="D774" s="4"/>
    </row>
    <row r="775" ht="15.75" customHeight="1">
      <c r="B775" s="4"/>
      <c r="C775" s="4"/>
      <c r="D775" s="4"/>
    </row>
    <row r="776" ht="15.75" customHeight="1">
      <c r="B776" s="4"/>
      <c r="C776" s="4"/>
      <c r="D776" s="4"/>
    </row>
    <row r="777" ht="15.75" customHeight="1">
      <c r="B777" s="4"/>
      <c r="C777" s="4"/>
      <c r="D777" s="4"/>
    </row>
    <row r="778" ht="15.75" customHeight="1">
      <c r="B778" s="4"/>
      <c r="C778" s="4"/>
      <c r="D778" s="4"/>
    </row>
    <row r="779" ht="15.75" customHeight="1">
      <c r="B779" s="4"/>
      <c r="C779" s="4"/>
      <c r="D779" s="4"/>
    </row>
    <row r="780" ht="15.75" customHeight="1">
      <c r="B780" s="4"/>
      <c r="C780" s="4"/>
      <c r="D780" s="4"/>
    </row>
    <row r="781" ht="15.75" customHeight="1">
      <c r="B781" s="4"/>
      <c r="C781" s="4"/>
      <c r="D781" s="4"/>
    </row>
    <row r="782" ht="15.75" customHeight="1">
      <c r="B782" s="4"/>
      <c r="C782" s="4"/>
      <c r="D782" s="4"/>
    </row>
    <row r="783" ht="15.75" customHeight="1">
      <c r="B783" s="4"/>
      <c r="C783" s="4"/>
      <c r="D783" s="4"/>
    </row>
    <row r="784" ht="15.75" customHeight="1">
      <c r="B784" s="4"/>
      <c r="C784" s="4"/>
      <c r="D784" s="4"/>
    </row>
    <row r="785" ht="15.75" customHeight="1">
      <c r="B785" s="4"/>
      <c r="C785" s="4"/>
      <c r="D785" s="4"/>
    </row>
    <row r="786" ht="15.75" customHeight="1">
      <c r="B786" s="4"/>
      <c r="C786" s="4"/>
      <c r="D786" s="4"/>
    </row>
    <row r="787" ht="15.75" customHeight="1">
      <c r="B787" s="4"/>
      <c r="C787" s="4"/>
      <c r="D787" s="4"/>
    </row>
    <row r="788" ht="15.75" customHeight="1">
      <c r="B788" s="4"/>
      <c r="C788" s="4"/>
      <c r="D788" s="4"/>
    </row>
    <row r="789" ht="15.75" customHeight="1">
      <c r="B789" s="4"/>
      <c r="C789" s="4"/>
      <c r="D789" s="4"/>
    </row>
    <row r="790" ht="15.75" customHeight="1">
      <c r="B790" s="4"/>
      <c r="C790" s="4"/>
      <c r="D790" s="4"/>
    </row>
    <row r="791" ht="15.75" customHeight="1">
      <c r="B791" s="4"/>
      <c r="C791" s="4"/>
      <c r="D791" s="4"/>
    </row>
    <row r="792" ht="15.75" customHeight="1">
      <c r="B792" s="4"/>
      <c r="C792" s="4"/>
      <c r="D792" s="4"/>
    </row>
    <row r="793" ht="15.75" customHeight="1">
      <c r="B793" s="4"/>
      <c r="C793" s="4"/>
      <c r="D793" s="4"/>
    </row>
    <row r="794" ht="15.75" customHeight="1">
      <c r="B794" s="4"/>
      <c r="C794" s="4"/>
      <c r="D794" s="4"/>
    </row>
    <row r="795" ht="15.75" customHeight="1">
      <c r="B795" s="4"/>
      <c r="C795" s="4"/>
      <c r="D795" s="4"/>
    </row>
    <row r="796" ht="15.75" customHeight="1">
      <c r="B796" s="4"/>
      <c r="C796" s="4"/>
      <c r="D796" s="4"/>
    </row>
    <row r="797" ht="15.75" customHeight="1">
      <c r="B797" s="4"/>
      <c r="C797" s="4"/>
      <c r="D797" s="4"/>
    </row>
    <row r="798" ht="15.75" customHeight="1">
      <c r="B798" s="4"/>
      <c r="C798" s="4"/>
      <c r="D798" s="4"/>
    </row>
    <row r="799" ht="15.75" customHeight="1">
      <c r="B799" s="4"/>
      <c r="C799" s="4"/>
      <c r="D799" s="4"/>
    </row>
    <row r="800" ht="15.75" customHeight="1">
      <c r="B800" s="4"/>
      <c r="C800" s="4"/>
      <c r="D800" s="4"/>
    </row>
    <row r="801" ht="15.75" customHeight="1">
      <c r="B801" s="4"/>
      <c r="C801" s="4"/>
      <c r="D801" s="4"/>
    </row>
    <row r="802" ht="15.75" customHeight="1">
      <c r="B802" s="4"/>
      <c r="C802" s="4"/>
      <c r="D802" s="4"/>
    </row>
    <row r="803" ht="15.75" customHeight="1">
      <c r="B803" s="4"/>
      <c r="C803" s="4"/>
      <c r="D803" s="4"/>
    </row>
    <row r="804" ht="15.75" customHeight="1">
      <c r="B804" s="4"/>
      <c r="C804" s="4"/>
      <c r="D804" s="4"/>
    </row>
    <row r="805" ht="15.75" customHeight="1">
      <c r="B805" s="4"/>
      <c r="C805" s="4"/>
      <c r="D805" s="4"/>
    </row>
    <row r="806" ht="15.75" customHeight="1">
      <c r="B806" s="4"/>
      <c r="C806" s="4"/>
      <c r="D806" s="4"/>
    </row>
    <row r="807" ht="15.75" customHeight="1">
      <c r="B807" s="4"/>
      <c r="C807" s="4"/>
      <c r="D807" s="4"/>
    </row>
    <row r="808" ht="15.75" customHeight="1">
      <c r="B808" s="4"/>
      <c r="C808" s="4"/>
      <c r="D808" s="4"/>
    </row>
    <row r="809" ht="15.75" customHeight="1">
      <c r="B809" s="4"/>
      <c r="C809" s="4"/>
      <c r="D809" s="4"/>
    </row>
    <row r="810" ht="15.75" customHeight="1">
      <c r="B810" s="4"/>
      <c r="C810" s="4"/>
      <c r="D810" s="4"/>
    </row>
    <row r="811" ht="15.75" customHeight="1">
      <c r="B811" s="4"/>
      <c r="C811" s="4"/>
      <c r="D811" s="4"/>
    </row>
    <row r="812" ht="15.75" customHeight="1">
      <c r="B812" s="4"/>
      <c r="C812" s="4"/>
      <c r="D812" s="4"/>
    </row>
    <row r="813" ht="15.75" customHeight="1">
      <c r="B813" s="4"/>
      <c r="C813" s="4"/>
      <c r="D813" s="4"/>
    </row>
    <row r="814" ht="15.75" customHeight="1">
      <c r="B814" s="4"/>
      <c r="C814" s="4"/>
      <c r="D814" s="4"/>
    </row>
    <row r="815" ht="15.75" customHeight="1">
      <c r="B815" s="4"/>
      <c r="C815" s="4"/>
      <c r="D815" s="4"/>
    </row>
    <row r="816" ht="15.75" customHeight="1">
      <c r="B816" s="4"/>
      <c r="C816" s="4"/>
      <c r="D816" s="4"/>
    </row>
    <row r="817" ht="15.75" customHeight="1">
      <c r="B817" s="4"/>
      <c r="C817" s="4"/>
      <c r="D817" s="4"/>
    </row>
    <row r="818" ht="15.75" customHeight="1">
      <c r="B818" s="4"/>
      <c r="C818" s="4"/>
      <c r="D818" s="4"/>
    </row>
    <row r="819" ht="15.75" customHeight="1">
      <c r="B819" s="4"/>
      <c r="C819" s="4"/>
      <c r="D819" s="4"/>
    </row>
    <row r="820" ht="15.75" customHeight="1">
      <c r="B820" s="4"/>
      <c r="C820" s="4"/>
      <c r="D820" s="4"/>
    </row>
    <row r="821" ht="15.75" customHeight="1">
      <c r="B821" s="4"/>
      <c r="C821" s="4"/>
      <c r="D821" s="4"/>
    </row>
    <row r="822" ht="15.75" customHeight="1">
      <c r="B822" s="4"/>
      <c r="C822" s="4"/>
      <c r="D822" s="4"/>
    </row>
    <row r="823" ht="15.75" customHeight="1">
      <c r="B823" s="4"/>
      <c r="C823" s="4"/>
      <c r="D823" s="4"/>
    </row>
    <row r="824" ht="15.75" customHeight="1">
      <c r="B824" s="4"/>
      <c r="C824" s="4"/>
      <c r="D824" s="4"/>
    </row>
    <row r="825" ht="15.75" customHeight="1">
      <c r="B825" s="4"/>
      <c r="C825" s="4"/>
      <c r="D825" s="4"/>
    </row>
    <row r="826" ht="15.75" customHeight="1">
      <c r="B826" s="4"/>
      <c r="C826" s="4"/>
      <c r="D826" s="4"/>
    </row>
    <row r="827" ht="15.75" customHeight="1">
      <c r="B827" s="4"/>
      <c r="C827" s="4"/>
      <c r="D827" s="4"/>
    </row>
    <row r="828" ht="15.75" customHeight="1">
      <c r="B828" s="4"/>
      <c r="C828" s="4"/>
      <c r="D828" s="4"/>
    </row>
    <row r="829" ht="15.75" customHeight="1">
      <c r="B829" s="4"/>
      <c r="C829" s="4"/>
      <c r="D829" s="4"/>
    </row>
    <row r="830" ht="15.75" customHeight="1">
      <c r="B830" s="4"/>
      <c r="C830" s="4"/>
      <c r="D830" s="4"/>
    </row>
    <row r="831" ht="15.75" customHeight="1">
      <c r="B831" s="4"/>
      <c r="C831" s="4"/>
      <c r="D831" s="4"/>
    </row>
    <row r="832" ht="15.75" customHeight="1">
      <c r="B832" s="4"/>
      <c r="C832" s="4"/>
      <c r="D832" s="4"/>
    </row>
    <row r="833" ht="15.75" customHeight="1">
      <c r="B833" s="4"/>
      <c r="C833" s="4"/>
      <c r="D833" s="4"/>
    </row>
    <row r="834" ht="15.75" customHeight="1">
      <c r="B834" s="4"/>
      <c r="C834" s="4"/>
      <c r="D834" s="4"/>
    </row>
    <row r="835" ht="15.75" customHeight="1">
      <c r="B835" s="4"/>
      <c r="C835" s="4"/>
      <c r="D835" s="4"/>
    </row>
    <row r="836" ht="15.75" customHeight="1">
      <c r="B836" s="4"/>
      <c r="C836" s="4"/>
      <c r="D836" s="4"/>
    </row>
    <row r="837" ht="15.75" customHeight="1">
      <c r="B837" s="4"/>
      <c r="C837" s="4"/>
      <c r="D837" s="4"/>
    </row>
    <row r="838" ht="15.75" customHeight="1">
      <c r="B838" s="4"/>
      <c r="C838" s="4"/>
      <c r="D838" s="4"/>
    </row>
    <row r="839" ht="15.75" customHeight="1">
      <c r="B839" s="4"/>
      <c r="C839" s="4"/>
      <c r="D839" s="4"/>
    </row>
    <row r="840" ht="15.75" customHeight="1">
      <c r="B840" s="4"/>
      <c r="C840" s="4"/>
      <c r="D840" s="4"/>
    </row>
    <row r="841" ht="15.75" customHeight="1">
      <c r="B841" s="4"/>
      <c r="C841" s="4"/>
      <c r="D841" s="4"/>
    </row>
    <row r="842" ht="15.75" customHeight="1">
      <c r="B842" s="4"/>
      <c r="C842" s="4"/>
      <c r="D842" s="4"/>
    </row>
    <row r="843" ht="15.75" customHeight="1">
      <c r="B843" s="4"/>
      <c r="C843" s="4"/>
      <c r="D843" s="4"/>
    </row>
    <row r="844" ht="15.75" customHeight="1">
      <c r="B844" s="4"/>
      <c r="C844" s="4"/>
      <c r="D844" s="4"/>
    </row>
    <row r="845" ht="15.75" customHeight="1">
      <c r="B845" s="4"/>
      <c r="C845" s="4"/>
      <c r="D845" s="4"/>
    </row>
    <row r="846" ht="15.75" customHeight="1">
      <c r="B846" s="4"/>
      <c r="C846" s="4"/>
      <c r="D846" s="4"/>
    </row>
    <row r="847" ht="15.75" customHeight="1">
      <c r="B847" s="4"/>
      <c r="C847" s="4"/>
      <c r="D847" s="4"/>
    </row>
    <row r="848" ht="15.75" customHeight="1">
      <c r="B848" s="4"/>
      <c r="C848" s="4"/>
      <c r="D848" s="4"/>
    </row>
    <row r="849" ht="15.75" customHeight="1">
      <c r="B849" s="4"/>
      <c r="C849" s="4"/>
      <c r="D849" s="4"/>
    </row>
    <row r="850" ht="15.75" customHeight="1">
      <c r="B850" s="4"/>
      <c r="C850" s="4"/>
      <c r="D850" s="4"/>
    </row>
    <row r="851" ht="15.75" customHeight="1">
      <c r="B851" s="4"/>
      <c r="C851" s="4"/>
      <c r="D851" s="4"/>
    </row>
    <row r="852" ht="15.75" customHeight="1">
      <c r="B852" s="4"/>
      <c r="C852" s="4"/>
      <c r="D852" s="4"/>
    </row>
    <row r="853" ht="15.75" customHeight="1">
      <c r="B853" s="4"/>
      <c r="C853" s="4"/>
      <c r="D853" s="4"/>
    </row>
    <row r="854" ht="15.75" customHeight="1">
      <c r="B854" s="4"/>
      <c r="C854" s="4"/>
      <c r="D854" s="4"/>
    </row>
    <row r="855" ht="15.75" customHeight="1">
      <c r="B855" s="4"/>
      <c r="C855" s="4"/>
      <c r="D855" s="4"/>
    </row>
    <row r="856" ht="15.75" customHeight="1">
      <c r="B856" s="4"/>
      <c r="C856" s="4"/>
      <c r="D856" s="4"/>
    </row>
    <row r="857" ht="15.75" customHeight="1">
      <c r="B857" s="4"/>
      <c r="C857" s="4"/>
      <c r="D857" s="4"/>
    </row>
    <row r="858" ht="15.75" customHeight="1">
      <c r="B858" s="4"/>
      <c r="C858" s="4"/>
      <c r="D858" s="4"/>
    </row>
    <row r="859" ht="15.75" customHeight="1">
      <c r="B859" s="4"/>
      <c r="C859" s="4"/>
      <c r="D859" s="4"/>
    </row>
    <row r="860" ht="15.75" customHeight="1">
      <c r="B860" s="4"/>
      <c r="C860" s="4"/>
      <c r="D860" s="4"/>
    </row>
    <row r="861" ht="15.75" customHeight="1">
      <c r="B861" s="4"/>
      <c r="C861" s="4"/>
      <c r="D861" s="4"/>
    </row>
    <row r="862" ht="15.75" customHeight="1">
      <c r="B862" s="4"/>
      <c r="C862" s="4"/>
      <c r="D862" s="4"/>
    </row>
    <row r="863" ht="15.75" customHeight="1">
      <c r="B863" s="4"/>
      <c r="C863" s="4"/>
      <c r="D863" s="4"/>
    </row>
    <row r="864" ht="15.75" customHeight="1">
      <c r="B864" s="4"/>
      <c r="C864" s="4"/>
      <c r="D864" s="4"/>
    </row>
    <row r="865" ht="15.75" customHeight="1">
      <c r="B865" s="4"/>
      <c r="C865" s="4"/>
      <c r="D865" s="4"/>
    </row>
    <row r="866" ht="15.75" customHeight="1">
      <c r="B866" s="4"/>
      <c r="C866" s="4"/>
      <c r="D866" s="4"/>
    </row>
    <row r="867" ht="15.75" customHeight="1">
      <c r="B867" s="4"/>
      <c r="C867" s="4"/>
      <c r="D867" s="4"/>
    </row>
    <row r="868" ht="15.75" customHeight="1">
      <c r="B868" s="4"/>
      <c r="C868" s="4"/>
      <c r="D868" s="4"/>
    </row>
    <row r="869" ht="15.75" customHeight="1">
      <c r="B869" s="4"/>
      <c r="C869" s="4"/>
      <c r="D869" s="4"/>
    </row>
    <row r="870" ht="15.75" customHeight="1">
      <c r="B870" s="4"/>
      <c r="C870" s="4"/>
      <c r="D870" s="4"/>
    </row>
    <row r="871" ht="15.75" customHeight="1">
      <c r="B871" s="4"/>
      <c r="C871" s="4"/>
      <c r="D871" s="4"/>
    </row>
    <row r="872" ht="15.75" customHeight="1">
      <c r="B872" s="4"/>
      <c r="C872" s="4"/>
      <c r="D872" s="4"/>
    </row>
    <row r="873" ht="15.75" customHeight="1">
      <c r="B873" s="4"/>
      <c r="C873" s="4"/>
      <c r="D873" s="4"/>
    </row>
    <row r="874" ht="15.75" customHeight="1">
      <c r="B874" s="4"/>
      <c r="C874" s="4"/>
      <c r="D874" s="4"/>
    </row>
    <row r="875" ht="15.75" customHeight="1">
      <c r="B875" s="4"/>
      <c r="C875" s="4"/>
      <c r="D875" s="4"/>
    </row>
    <row r="876" ht="15.75" customHeight="1">
      <c r="B876" s="4"/>
      <c r="C876" s="4"/>
      <c r="D876" s="4"/>
    </row>
    <row r="877" ht="15.75" customHeight="1">
      <c r="B877" s="4"/>
      <c r="C877" s="4"/>
      <c r="D877" s="4"/>
    </row>
    <row r="878" ht="15.75" customHeight="1">
      <c r="B878" s="4"/>
      <c r="C878" s="4"/>
      <c r="D878" s="4"/>
    </row>
    <row r="879" ht="15.75" customHeight="1">
      <c r="B879" s="4"/>
      <c r="C879" s="4"/>
      <c r="D879" s="4"/>
    </row>
    <row r="880" ht="15.75" customHeight="1">
      <c r="B880" s="4"/>
      <c r="C880" s="4"/>
      <c r="D880" s="4"/>
    </row>
    <row r="881" ht="15.75" customHeight="1">
      <c r="B881" s="4"/>
      <c r="C881" s="4"/>
      <c r="D881" s="4"/>
    </row>
    <row r="882" ht="15.75" customHeight="1">
      <c r="B882" s="4"/>
      <c r="C882" s="4"/>
      <c r="D882" s="4"/>
    </row>
    <row r="883" ht="15.75" customHeight="1">
      <c r="B883" s="4"/>
      <c r="C883" s="4"/>
      <c r="D883" s="4"/>
    </row>
    <row r="884" ht="15.75" customHeight="1">
      <c r="B884" s="4"/>
      <c r="C884" s="4"/>
      <c r="D884" s="4"/>
    </row>
    <row r="885" ht="15.75" customHeight="1">
      <c r="B885" s="4"/>
      <c r="C885" s="4"/>
      <c r="D885" s="4"/>
    </row>
    <row r="886" ht="15.75" customHeight="1">
      <c r="B886" s="4"/>
      <c r="C886" s="4"/>
      <c r="D886" s="4"/>
    </row>
    <row r="887" ht="15.75" customHeight="1">
      <c r="B887" s="4"/>
      <c r="C887" s="4"/>
      <c r="D887" s="4"/>
    </row>
    <row r="888" ht="15.75" customHeight="1">
      <c r="B888" s="4"/>
      <c r="C888" s="4"/>
      <c r="D888" s="4"/>
    </row>
    <row r="889" ht="15.75" customHeight="1">
      <c r="B889" s="4"/>
      <c r="C889" s="4"/>
      <c r="D889" s="4"/>
    </row>
    <row r="890" ht="15.75" customHeight="1">
      <c r="B890" s="4"/>
      <c r="C890" s="4"/>
      <c r="D890" s="4"/>
    </row>
    <row r="891" ht="15.75" customHeight="1">
      <c r="B891" s="4"/>
      <c r="C891" s="4"/>
      <c r="D891" s="4"/>
    </row>
    <row r="892" ht="15.75" customHeight="1">
      <c r="B892" s="4"/>
      <c r="C892" s="4"/>
      <c r="D892" s="4"/>
    </row>
    <row r="893" ht="15.75" customHeight="1">
      <c r="B893" s="4"/>
      <c r="C893" s="4"/>
      <c r="D893" s="4"/>
    </row>
    <row r="894" ht="15.75" customHeight="1">
      <c r="B894" s="4"/>
      <c r="C894" s="4"/>
      <c r="D894" s="4"/>
    </row>
    <row r="895" ht="15.75" customHeight="1">
      <c r="B895" s="4"/>
      <c r="C895" s="4"/>
      <c r="D895" s="4"/>
    </row>
    <row r="896" ht="15.75" customHeight="1">
      <c r="B896" s="4"/>
      <c r="C896" s="4"/>
      <c r="D896" s="4"/>
    </row>
    <row r="897" ht="15.75" customHeight="1">
      <c r="B897" s="4"/>
      <c r="C897" s="4"/>
      <c r="D897" s="4"/>
    </row>
    <row r="898" ht="15.75" customHeight="1">
      <c r="B898" s="4"/>
      <c r="C898" s="4"/>
      <c r="D898" s="4"/>
    </row>
    <row r="899" ht="15.75" customHeight="1">
      <c r="B899" s="4"/>
      <c r="C899" s="4"/>
      <c r="D899" s="4"/>
    </row>
    <row r="900" ht="15.75" customHeight="1">
      <c r="B900" s="4"/>
      <c r="C900" s="4"/>
      <c r="D900" s="4"/>
    </row>
    <row r="901" ht="15.75" customHeight="1">
      <c r="B901" s="4"/>
      <c r="C901" s="4"/>
      <c r="D901" s="4"/>
    </row>
    <row r="902" ht="15.75" customHeight="1">
      <c r="B902" s="4"/>
      <c r="C902" s="4"/>
      <c r="D902" s="4"/>
    </row>
    <row r="903" ht="15.75" customHeight="1">
      <c r="B903" s="4"/>
      <c r="C903" s="4"/>
      <c r="D903" s="4"/>
    </row>
    <row r="904" ht="15.75" customHeight="1">
      <c r="B904" s="4"/>
      <c r="C904" s="4"/>
      <c r="D904" s="4"/>
    </row>
    <row r="905" ht="15.75" customHeight="1">
      <c r="B905" s="4"/>
      <c r="C905" s="4"/>
      <c r="D905" s="4"/>
    </row>
    <row r="906" ht="15.75" customHeight="1">
      <c r="B906" s="4"/>
      <c r="C906" s="4"/>
      <c r="D906" s="4"/>
    </row>
    <row r="907" ht="15.75" customHeight="1">
      <c r="B907" s="4"/>
      <c r="C907" s="4"/>
      <c r="D907" s="4"/>
    </row>
    <row r="908" ht="15.75" customHeight="1">
      <c r="B908" s="4"/>
      <c r="C908" s="4"/>
      <c r="D908" s="4"/>
    </row>
    <row r="909" ht="15.75" customHeight="1">
      <c r="B909" s="4"/>
      <c r="C909" s="4"/>
      <c r="D909" s="4"/>
    </row>
    <row r="910" ht="15.75" customHeight="1">
      <c r="B910" s="4"/>
      <c r="C910" s="4"/>
      <c r="D910" s="4"/>
    </row>
    <row r="911" ht="15.75" customHeight="1">
      <c r="B911" s="4"/>
      <c r="C911" s="4"/>
      <c r="D911" s="4"/>
    </row>
    <row r="912" ht="15.75" customHeight="1">
      <c r="B912" s="4"/>
      <c r="C912" s="4"/>
      <c r="D912" s="4"/>
    </row>
    <row r="913" ht="15.75" customHeight="1">
      <c r="B913" s="4"/>
      <c r="C913" s="4"/>
      <c r="D913" s="4"/>
    </row>
    <row r="914" ht="15.75" customHeight="1">
      <c r="B914" s="4"/>
      <c r="C914" s="4"/>
      <c r="D914" s="4"/>
    </row>
    <row r="915" ht="15.75" customHeight="1">
      <c r="B915" s="4"/>
      <c r="C915" s="4"/>
      <c r="D915" s="4"/>
    </row>
    <row r="916" ht="15.75" customHeight="1">
      <c r="B916" s="4"/>
      <c r="C916" s="4"/>
      <c r="D916" s="4"/>
    </row>
    <row r="917" ht="15.75" customHeight="1">
      <c r="B917" s="4"/>
      <c r="C917" s="4"/>
      <c r="D917" s="4"/>
    </row>
    <row r="918" ht="15.75" customHeight="1">
      <c r="B918" s="4"/>
      <c r="C918" s="4"/>
      <c r="D918" s="4"/>
    </row>
    <row r="919" ht="15.75" customHeight="1">
      <c r="B919" s="4"/>
      <c r="C919" s="4"/>
      <c r="D919" s="4"/>
    </row>
    <row r="920" ht="15.75" customHeight="1">
      <c r="B920" s="4"/>
      <c r="C920" s="4"/>
      <c r="D920" s="4"/>
    </row>
    <row r="921" ht="15.75" customHeight="1">
      <c r="B921" s="4"/>
      <c r="C921" s="4"/>
      <c r="D921" s="4"/>
    </row>
    <row r="922" ht="15.75" customHeight="1">
      <c r="B922" s="4"/>
      <c r="C922" s="4"/>
      <c r="D922" s="4"/>
    </row>
    <row r="923" ht="15.75" customHeight="1">
      <c r="B923" s="4"/>
      <c r="C923" s="4"/>
      <c r="D923" s="4"/>
    </row>
    <row r="924" ht="15.75" customHeight="1">
      <c r="B924" s="4"/>
      <c r="C924" s="4"/>
      <c r="D924" s="4"/>
    </row>
    <row r="925" ht="15.75" customHeight="1">
      <c r="B925" s="4"/>
      <c r="C925" s="4"/>
      <c r="D925" s="4"/>
    </row>
    <row r="926" ht="15.75" customHeight="1">
      <c r="B926" s="4"/>
      <c r="C926" s="4"/>
      <c r="D926" s="4"/>
    </row>
    <row r="927" ht="15.75" customHeight="1">
      <c r="B927" s="4"/>
      <c r="C927" s="4"/>
      <c r="D927" s="4"/>
    </row>
    <row r="928" ht="15.75" customHeight="1">
      <c r="B928" s="4"/>
      <c r="C928" s="4"/>
      <c r="D928" s="4"/>
    </row>
    <row r="929" ht="15.75" customHeight="1">
      <c r="B929" s="4"/>
      <c r="C929" s="4"/>
      <c r="D929" s="4"/>
    </row>
    <row r="930" ht="15.75" customHeight="1">
      <c r="B930" s="4"/>
      <c r="C930" s="4"/>
      <c r="D930" s="4"/>
    </row>
    <row r="931" ht="15.75" customHeight="1">
      <c r="B931" s="4"/>
      <c r="C931" s="4"/>
      <c r="D931" s="4"/>
    </row>
    <row r="932" ht="15.75" customHeight="1">
      <c r="B932" s="4"/>
      <c r="C932" s="4"/>
      <c r="D932" s="4"/>
    </row>
    <row r="933" ht="15.75" customHeight="1">
      <c r="B933" s="4"/>
      <c r="C933" s="4"/>
      <c r="D933" s="4"/>
    </row>
    <row r="934" ht="15.75" customHeight="1">
      <c r="B934" s="4"/>
      <c r="C934" s="4"/>
      <c r="D934" s="4"/>
    </row>
    <row r="935" ht="15.75" customHeight="1">
      <c r="B935" s="4"/>
      <c r="C935" s="4"/>
      <c r="D935" s="4"/>
    </row>
    <row r="936" ht="15.75" customHeight="1">
      <c r="B936" s="4"/>
      <c r="C936" s="4"/>
      <c r="D936" s="4"/>
    </row>
    <row r="937" ht="15.75" customHeight="1">
      <c r="B937" s="4"/>
      <c r="C937" s="4"/>
      <c r="D937" s="4"/>
    </row>
    <row r="938" ht="15.75" customHeight="1">
      <c r="B938" s="4"/>
      <c r="C938" s="4"/>
      <c r="D938" s="4"/>
    </row>
    <row r="939" ht="15.75" customHeight="1">
      <c r="B939" s="4"/>
      <c r="C939" s="4"/>
      <c r="D939" s="4"/>
    </row>
    <row r="940" ht="15.75" customHeight="1">
      <c r="B940" s="4"/>
      <c r="C940" s="4"/>
      <c r="D940" s="4"/>
    </row>
    <row r="941" ht="15.75" customHeight="1">
      <c r="B941" s="4"/>
      <c r="C941" s="4"/>
      <c r="D941" s="4"/>
    </row>
    <row r="942" ht="15.75" customHeight="1">
      <c r="B942" s="4"/>
      <c r="C942" s="4"/>
      <c r="D942" s="4"/>
    </row>
    <row r="943" ht="15.75" customHeight="1">
      <c r="B943" s="4"/>
      <c r="C943" s="4"/>
      <c r="D943" s="4"/>
    </row>
    <row r="944" ht="15.75" customHeight="1">
      <c r="B944" s="4"/>
      <c r="C944" s="4"/>
      <c r="D944" s="4"/>
    </row>
    <row r="945" ht="15.75" customHeight="1">
      <c r="B945" s="4"/>
      <c r="C945" s="4"/>
      <c r="D945" s="4"/>
    </row>
    <row r="946" ht="15.75" customHeight="1">
      <c r="B946" s="4"/>
      <c r="C946" s="4"/>
      <c r="D946" s="4"/>
    </row>
    <row r="947" ht="15.75" customHeight="1">
      <c r="B947" s="4"/>
      <c r="C947" s="4"/>
      <c r="D947" s="4"/>
    </row>
    <row r="948" ht="15.75" customHeight="1">
      <c r="B948" s="4"/>
      <c r="C948" s="4"/>
      <c r="D948" s="4"/>
    </row>
    <row r="949" ht="15.75" customHeight="1">
      <c r="B949" s="4"/>
      <c r="C949" s="4"/>
      <c r="D949" s="4"/>
    </row>
    <row r="950" ht="15.75" customHeight="1">
      <c r="B950" s="4"/>
      <c r="C950" s="4"/>
      <c r="D950" s="4"/>
    </row>
    <row r="951" ht="15.75" customHeight="1">
      <c r="B951" s="4"/>
      <c r="C951" s="4"/>
      <c r="D951" s="4"/>
    </row>
    <row r="952" ht="15.75" customHeight="1">
      <c r="B952" s="4"/>
      <c r="C952" s="4"/>
      <c r="D952" s="4"/>
    </row>
    <row r="953" ht="15.75" customHeight="1">
      <c r="B953" s="4"/>
      <c r="C953" s="4"/>
      <c r="D953" s="4"/>
    </row>
    <row r="954" ht="15.75" customHeight="1">
      <c r="B954" s="4"/>
      <c r="C954" s="4"/>
      <c r="D954" s="4"/>
    </row>
    <row r="955" ht="15.75" customHeight="1">
      <c r="B955" s="4"/>
      <c r="C955" s="4"/>
      <c r="D955" s="4"/>
    </row>
    <row r="956" ht="15.75" customHeight="1">
      <c r="B956" s="4"/>
      <c r="C956" s="4"/>
      <c r="D956" s="4"/>
    </row>
    <row r="957" ht="15.75" customHeight="1">
      <c r="B957" s="4"/>
      <c r="C957" s="4"/>
      <c r="D957" s="4"/>
    </row>
    <row r="958" ht="15.75" customHeight="1">
      <c r="B958" s="4"/>
      <c r="C958" s="4"/>
      <c r="D958" s="4"/>
    </row>
    <row r="959" ht="15.75" customHeight="1">
      <c r="B959" s="4"/>
      <c r="C959" s="4"/>
      <c r="D959" s="4"/>
    </row>
    <row r="960" ht="15.75" customHeight="1">
      <c r="B960" s="4"/>
      <c r="C960" s="4"/>
      <c r="D960" s="4"/>
    </row>
    <row r="961" ht="15.75" customHeight="1">
      <c r="B961" s="4"/>
      <c r="C961" s="4"/>
      <c r="D961" s="4"/>
    </row>
    <row r="962" ht="15.75" customHeight="1">
      <c r="B962" s="4"/>
      <c r="C962" s="4"/>
      <c r="D962" s="4"/>
    </row>
    <row r="963" ht="15.75" customHeight="1">
      <c r="B963" s="4"/>
      <c r="C963" s="4"/>
      <c r="D963" s="4"/>
    </row>
    <row r="964" ht="15.75" customHeight="1">
      <c r="B964" s="4"/>
      <c r="C964" s="4"/>
      <c r="D964" s="4"/>
    </row>
    <row r="965" ht="15.75" customHeight="1">
      <c r="B965" s="4"/>
      <c r="C965" s="4"/>
      <c r="D965" s="4"/>
    </row>
    <row r="966" ht="15.75" customHeight="1">
      <c r="B966" s="4"/>
      <c r="C966" s="4"/>
      <c r="D966" s="4"/>
    </row>
    <row r="967" ht="15.75" customHeight="1">
      <c r="B967" s="4"/>
      <c r="C967" s="4"/>
      <c r="D967" s="4"/>
    </row>
    <row r="968" ht="15.75" customHeight="1">
      <c r="B968" s="4"/>
      <c r="C968" s="4"/>
      <c r="D968" s="4"/>
    </row>
    <row r="969" ht="15.75" customHeight="1">
      <c r="B969" s="4"/>
      <c r="C969" s="4"/>
      <c r="D969" s="4"/>
    </row>
    <row r="970" ht="15.75" customHeight="1">
      <c r="B970" s="4"/>
      <c r="C970" s="4"/>
      <c r="D970" s="4"/>
    </row>
    <row r="971" ht="15.75" customHeight="1">
      <c r="B971" s="4"/>
      <c r="C971" s="4"/>
      <c r="D971" s="4"/>
    </row>
    <row r="972" ht="15.75" customHeight="1">
      <c r="B972" s="4"/>
      <c r="C972" s="4"/>
      <c r="D972" s="4"/>
    </row>
    <row r="973" ht="15.75" customHeight="1">
      <c r="B973" s="4"/>
      <c r="C973" s="4"/>
      <c r="D973" s="4"/>
    </row>
    <row r="974" ht="15.75" customHeight="1">
      <c r="B974" s="4"/>
      <c r="C974" s="4"/>
      <c r="D974" s="4"/>
    </row>
    <row r="975" ht="15.75" customHeight="1">
      <c r="B975" s="4"/>
      <c r="C975" s="4"/>
      <c r="D975" s="4"/>
    </row>
    <row r="976" ht="15.75" customHeight="1">
      <c r="B976" s="4"/>
      <c r="C976" s="4"/>
      <c r="D976" s="4"/>
    </row>
    <row r="977" ht="15.75" customHeight="1">
      <c r="B977" s="4"/>
      <c r="C977" s="4"/>
      <c r="D977" s="4"/>
    </row>
    <row r="978" ht="15.75" customHeight="1">
      <c r="B978" s="4"/>
      <c r="C978" s="4"/>
      <c r="D978" s="4"/>
    </row>
    <row r="979" ht="15.75" customHeight="1">
      <c r="B979" s="4"/>
      <c r="C979" s="4"/>
      <c r="D979" s="4"/>
    </row>
    <row r="980" ht="15.75" customHeight="1">
      <c r="B980" s="4"/>
      <c r="C980" s="4"/>
      <c r="D980" s="4"/>
    </row>
    <row r="981" ht="15.75" customHeight="1">
      <c r="B981" s="4"/>
      <c r="C981" s="4"/>
      <c r="D981" s="4"/>
    </row>
    <row r="982" ht="15.75" customHeight="1">
      <c r="B982" s="4"/>
      <c r="C982" s="4"/>
      <c r="D982" s="4"/>
    </row>
    <row r="983" ht="15.75" customHeight="1">
      <c r="B983" s="4"/>
      <c r="C983" s="4"/>
      <c r="D983" s="4"/>
    </row>
    <row r="984" ht="15.75" customHeight="1">
      <c r="B984" s="4"/>
      <c r="C984" s="4"/>
      <c r="D984" s="4"/>
    </row>
    <row r="985" ht="15.75" customHeight="1">
      <c r="B985" s="4"/>
      <c r="C985" s="4"/>
      <c r="D985" s="4"/>
    </row>
    <row r="986" ht="15.75" customHeight="1">
      <c r="B986" s="4"/>
      <c r="C986" s="4"/>
      <c r="D986" s="4"/>
    </row>
    <row r="987" ht="15.75" customHeight="1">
      <c r="B987" s="4"/>
      <c r="C987" s="4"/>
      <c r="D987" s="4"/>
    </row>
    <row r="988" ht="15.75" customHeight="1">
      <c r="B988" s="4"/>
      <c r="C988" s="4"/>
      <c r="D988" s="4"/>
    </row>
    <row r="989" ht="15.75" customHeight="1">
      <c r="B989" s="4"/>
      <c r="C989" s="4"/>
      <c r="D989" s="4"/>
    </row>
    <row r="990" ht="15.75" customHeight="1">
      <c r="B990" s="4"/>
      <c r="C990" s="4"/>
      <c r="D990" s="4"/>
    </row>
    <row r="991" ht="15.75" customHeight="1">
      <c r="B991" s="4"/>
      <c r="C991" s="4"/>
      <c r="D991" s="4"/>
    </row>
    <row r="992" ht="15.75" customHeight="1">
      <c r="B992" s="4"/>
      <c r="C992" s="4"/>
      <c r="D992" s="4"/>
    </row>
    <row r="993" ht="15.75" customHeight="1">
      <c r="B993" s="4"/>
      <c r="C993" s="4"/>
      <c r="D993" s="4"/>
    </row>
    <row r="994" ht="15.75" customHeight="1">
      <c r="B994" s="4"/>
      <c r="C994" s="4"/>
      <c r="D994" s="4"/>
    </row>
    <row r="995" ht="15.75" customHeight="1">
      <c r="B995" s="4"/>
      <c r="C995" s="4"/>
      <c r="D995" s="4"/>
    </row>
    <row r="996" ht="15.75" customHeight="1">
      <c r="B996" s="4"/>
      <c r="C996" s="4"/>
      <c r="D996" s="4"/>
    </row>
    <row r="997" ht="15.75" customHeight="1">
      <c r="B997" s="4"/>
      <c r="C997" s="4"/>
      <c r="D997" s="4"/>
    </row>
    <row r="998" ht="15.75" customHeight="1">
      <c r="B998" s="4"/>
      <c r="C998" s="4"/>
      <c r="D998" s="4"/>
    </row>
    <row r="999" ht="15.75" customHeight="1">
      <c r="B999" s="4"/>
      <c r="C999" s="4"/>
      <c r="D999" s="4"/>
    </row>
    <row r="1000" ht="15.75" customHeight="1">
      <c r="B1000" s="4"/>
      <c r="C1000" s="4"/>
      <c r="D1000" s="4"/>
    </row>
    <row r="1001" ht="15.75" customHeight="1">
      <c r="B1001" s="4"/>
      <c r="C1001" s="4"/>
      <c r="D1001" s="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7.29" defaultRowHeight="15.0"/>
  <cols>
    <col customWidth="1" min="1" max="2" width="14.43"/>
    <col customWidth="1" min="3" max="3" width="11.57"/>
    <col customWidth="1" min="4" max="4" width="35.29"/>
    <col customWidth="1" min="5" max="5" width="19.14"/>
    <col customWidth="1" min="6" max="6" width="20.0"/>
    <col customWidth="1" min="7" max="26" width="14.43"/>
  </cols>
  <sheetData>
    <row r="1" ht="14.25" customHeight="1">
      <c r="A1" s="1" t="s">
        <v>0</v>
      </c>
      <c r="B1" s="1" t="s">
        <v>20</v>
      </c>
      <c r="C1" s="1" t="s">
        <v>512</v>
      </c>
      <c r="D1" s="4" t="s">
        <v>3</v>
      </c>
      <c r="E1" s="1" t="s">
        <v>7</v>
      </c>
      <c r="F1" s="1" t="s">
        <v>473</v>
      </c>
      <c r="G1" s="4">
        <v>2004.0</v>
      </c>
      <c r="H1" s="4">
        <v>2005.0</v>
      </c>
      <c r="I1" s="4">
        <v>2006.0</v>
      </c>
      <c r="J1" s="4">
        <v>2007.0</v>
      </c>
      <c r="K1" s="4">
        <v>2008.0</v>
      </c>
      <c r="L1" s="4">
        <v>2009.0</v>
      </c>
      <c r="M1" s="4">
        <v>2010.0</v>
      </c>
      <c r="N1" s="4">
        <v>2011.0</v>
      </c>
      <c r="O1" s="4">
        <v>2012.0</v>
      </c>
      <c r="P1" s="4">
        <v>2013.0</v>
      </c>
      <c r="Q1" s="4">
        <v>2014.0</v>
      </c>
      <c r="R1" s="1" t="s">
        <v>13</v>
      </c>
      <c r="S1" s="4" t="s">
        <v>14</v>
      </c>
      <c r="T1" s="4" t="s">
        <v>15</v>
      </c>
      <c r="U1" s="8"/>
    </row>
    <row r="2" ht="14.25" customHeight="1">
      <c r="A2" s="1" t="s">
        <v>5</v>
      </c>
      <c r="B2" s="1" t="s">
        <v>43</v>
      </c>
      <c r="C2" s="1" t="s">
        <v>515</v>
      </c>
      <c r="D2" s="1" t="s">
        <v>516</v>
      </c>
      <c r="E2" s="1" t="s">
        <v>517</v>
      </c>
      <c r="F2" s="1" t="s">
        <v>518</v>
      </c>
      <c r="G2" s="1">
        <v>0.046</v>
      </c>
      <c r="H2" s="1">
        <v>0.0508</v>
      </c>
      <c r="I2" s="1">
        <v>0.0488</v>
      </c>
      <c r="J2" s="1">
        <v>0.0413</v>
      </c>
      <c r="K2" s="1">
        <v>0.0389</v>
      </c>
      <c r="L2" s="1">
        <v>0.0408</v>
      </c>
      <c r="M2" s="1">
        <v>0.0429</v>
      </c>
      <c r="N2" s="1">
        <v>0.0446</v>
      </c>
      <c r="O2" s="1">
        <v>0.0515</v>
      </c>
      <c r="P2" s="1">
        <v>0.0592</v>
      </c>
      <c r="Q2" s="1">
        <v>0.0631</v>
      </c>
      <c r="R2" s="1" t="s">
        <v>515</v>
      </c>
      <c r="T2" s="4" t="s">
        <v>520</v>
      </c>
      <c r="U2" s="8"/>
    </row>
    <row r="3" ht="14.25" customHeight="1">
      <c r="A3" s="1" t="s">
        <v>5</v>
      </c>
      <c r="B3" s="1" t="s">
        <v>43</v>
      </c>
      <c r="C3" s="1" t="s">
        <v>515</v>
      </c>
      <c r="D3" s="1" t="s">
        <v>516</v>
      </c>
      <c r="E3" s="1" t="s">
        <v>521</v>
      </c>
      <c r="F3" s="1" t="s">
        <v>522</v>
      </c>
      <c r="G3" s="18">
        <v>1224.32</v>
      </c>
      <c r="H3" s="18">
        <v>1421.13</v>
      </c>
      <c r="I3" s="18">
        <v>1421.19</v>
      </c>
      <c r="J3" s="18">
        <v>1474.388725</v>
      </c>
      <c r="K3" s="18">
        <v>1483.570547</v>
      </c>
      <c r="L3" s="18">
        <v>1297.815225</v>
      </c>
      <c r="M3" s="18">
        <v>1472.976137</v>
      </c>
      <c r="N3" s="18">
        <v>1591.6335290000002</v>
      </c>
      <c r="O3" s="18">
        <v>1804.9343170000002</v>
      </c>
      <c r="P3" s="18">
        <v>2057.787569</v>
      </c>
      <c r="Q3" s="18">
        <v>2166.2036980000003</v>
      </c>
      <c r="R3" s="4" t="s">
        <v>515</v>
      </c>
      <c r="T3" s="4" t="s">
        <v>520</v>
      </c>
      <c r="U3" s="8"/>
    </row>
    <row r="4" ht="14.25" customHeight="1">
      <c r="A4" s="1" t="s">
        <v>5</v>
      </c>
      <c r="B4" s="1" t="s">
        <v>43</v>
      </c>
      <c r="C4" s="1" t="s">
        <v>515</v>
      </c>
      <c r="D4" s="4" t="s">
        <v>524</v>
      </c>
      <c r="E4" s="1" t="s">
        <v>28</v>
      </c>
      <c r="F4" s="4" t="s">
        <v>77</v>
      </c>
      <c r="G4" s="1"/>
      <c r="H4" s="1">
        <v>32.81</v>
      </c>
      <c r="I4" s="1">
        <v>45.72</v>
      </c>
      <c r="J4" s="18">
        <v>2789.43</v>
      </c>
      <c r="K4" s="18">
        <v>4363.65</v>
      </c>
      <c r="L4" s="18">
        <v>3358.39</v>
      </c>
      <c r="M4" s="18">
        <v>4186.77</v>
      </c>
      <c r="N4" s="18">
        <v>5225.67</v>
      </c>
      <c r="O4" s="18">
        <v>6455.55</v>
      </c>
      <c r="P4" s="18">
        <v>8271.49</v>
      </c>
      <c r="Q4" s="18">
        <v>8855.5</v>
      </c>
      <c r="R4" s="1" t="s">
        <v>515</v>
      </c>
      <c r="U4" s="8"/>
    </row>
    <row r="5" ht="14.25" customHeight="1">
      <c r="A5" s="1" t="s">
        <v>5</v>
      </c>
      <c r="B5" s="1" t="s">
        <v>43</v>
      </c>
      <c r="C5" s="1" t="s">
        <v>515</v>
      </c>
      <c r="D5" s="4" t="s">
        <v>525</v>
      </c>
      <c r="E5" s="1" t="s">
        <v>28</v>
      </c>
      <c r="F5" s="4" t="s">
        <v>77</v>
      </c>
      <c r="G5" s="1"/>
      <c r="H5" s="1">
        <v>3.2</v>
      </c>
      <c r="I5" s="1">
        <v>8.11</v>
      </c>
      <c r="J5" s="1">
        <v>328.34</v>
      </c>
      <c r="K5" s="18">
        <v>1178.6</v>
      </c>
      <c r="L5" s="1">
        <v>922.73</v>
      </c>
      <c r="M5" s="10">
        <v>1017.0</v>
      </c>
      <c r="N5" s="18">
        <v>1187.7</v>
      </c>
      <c r="O5" s="18">
        <v>1610.55</v>
      </c>
      <c r="P5" s="18">
        <v>2258.48</v>
      </c>
      <c r="Q5" s="18">
        <v>2307.95</v>
      </c>
      <c r="R5" s="1" t="s">
        <v>515</v>
      </c>
      <c r="U5" s="8"/>
    </row>
    <row r="6" ht="14.25" customHeight="1">
      <c r="A6" s="1" t="s">
        <v>5</v>
      </c>
      <c r="B6" s="1" t="s">
        <v>43</v>
      </c>
      <c r="C6" s="1" t="s">
        <v>515</v>
      </c>
      <c r="D6" s="4" t="s">
        <v>526</v>
      </c>
      <c r="E6" s="1" t="s">
        <v>28</v>
      </c>
      <c r="F6" s="4" t="s">
        <v>77</v>
      </c>
      <c r="H6" s="1">
        <v>5.93</v>
      </c>
      <c r="I6" s="1">
        <v>8.68</v>
      </c>
      <c r="J6" s="1">
        <v>280.09</v>
      </c>
      <c r="K6" s="1">
        <v>628.13</v>
      </c>
      <c r="L6" s="1">
        <v>285.96</v>
      </c>
      <c r="M6" s="1">
        <v>545.0</v>
      </c>
      <c r="N6" s="1">
        <v>605.81</v>
      </c>
      <c r="O6" s="1">
        <v>864.27</v>
      </c>
      <c r="P6" s="1">
        <v>921.92</v>
      </c>
      <c r="Q6" s="1">
        <v>972.23</v>
      </c>
      <c r="R6" s="1" t="s">
        <v>515</v>
      </c>
      <c r="U6" s="8"/>
    </row>
    <row r="7" ht="14.25" customHeight="1">
      <c r="A7" s="1" t="s">
        <v>5</v>
      </c>
      <c r="B7" s="1" t="s">
        <v>43</v>
      </c>
      <c r="C7" s="1" t="s">
        <v>515</v>
      </c>
      <c r="D7" s="4" t="s">
        <v>527</v>
      </c>
      <c r="E7" s="1" t="s">
        <v>28</v>
      </c>
      <c r="F7" s="4" t="s">
        <v>77</v>
      </c>
      <c r="G7" s="1"/>
      <c r="H7" s="1"/>
      <c r="I7" s="1"/>
      <c r="J7" s="1"/>
      <c r="K7" s="1"/>
      <c r="L7" s="1"/>
      <c r="M7" s="1">
        <v>15.05</v>
      </c>
      <c r="N7" s="1">
        <v>26.66</v>
      </c>
      <c r="O7" s="1">
        <v>29.41</v>
      </c>
      <c r="P7" s="1">
        <v>30.36</v>
      </c>
      <c r="Q7" s="1">
        <v>73.15</v>
      </c>
      <c r="R7" s="1" t="s">
        <v>515</v>
      </c>
      <c r="T7" s="1" t="s">
        <v>528</v>
      </c>
      <c r="U7" s="8"/>
    </row>
    <row r="8" ht="14.25" customHeight="1">
      <c r="A8" s="1" t="s">
        <v>5</v>
      </c>
      <c r="B8" s="1" t="s">
        <v>43</v>
      </c>
      <c r="C8" s="1" t="s">
        <v>515</v>
      </c>
      <c r="D8" s="4" t="s">
        <v>529</v>
      </c>
      <c r="E8" s="1" t="s">
        <v>28</v>
      </c>
      <c r="F8" s="4" t="s">
        <v>77</v>
      </c>
      <c r="G8" s="1"/>
      <c r="H8" s="1">
        <v>180.02</v>
      </c>
      <c r="I8" s="18">
        <v>1220.48</v>
      </c>
      <c r="J8" s="18">
        <v>2551.81</v>
      </c>
      <c r="K8" s="18">
        <v>4289.64</v>
      </c>
      <c r="L8" s="18">
        <v>5157.36</v>
      </c>
      <c r="M8" s="18">
        <v>6835.08</v>
      </c>
      <c r="N8" s="18">
        <v>8386.24</v>
      </c>
      <c r="O8" s="18">
        <v>10267.89</v>
      </c>
      <c r="P8" s="18">
        <v>12649.49</v>
      </c>
      <c r="Q8" s="18">
        <v>14303.62</v>
      </c>
      <c r="R8" s="1" t="s">
        <v>515</v>
      </c>
      <c r="U8" s="8"/>
    </row>
    <row r="9" ht="14.25" customHeight="1">
      <c r="A9" s="1" t="s">
        <v>5</v>
      </c>
      <c r="B9" s="1" t="s">
        <v>43</v>
      </c>
      <c r="C9" s="1" t="s">
        <v>515</v>
      </c>
      <c r="D9" s="4" t="s">
        <v>530</v>
      </c>
      <c r="E9" s="1" t="s">
        <v>28</v>
      </c>
      <c r="F9" s="4" t="s">
        <v>77</v>
      </c>
      <c r="G9" s="1"/>
      <c r="H9" s="1">
        <v>53.43</v>
      </c>
      <c r="I9" s="1">
        <v>149.77</v>
      </c>
      <c r="J9" s="1">
        <v>995.9</v>
      </c>
      <c r="K9" s="18">
        <v>1849.92</v>
      </c>
      <c r="L9" s="18">
        <v>1735.46</v>
      </c>
      <c r="M9" s="18">
        <v>3410.25</v>
      </c>
      <c r="N9" s="18">
        <v>4143.81</v>
      </c>
      <c r="O9" s="18">
        <v>4790.39</v>
      </c>
      <c r="P9" s="18">
        <v>5708.25</v>
      </c>
      <c r="Q9" s="18">
        <v>5841.9</v>
      </c>
      <c r="R9" s="1" t="s">
        <v>515</v>
      </c>
      <c r="U9" s="8"/>
    </row>
    <row r="10" ht="14.25" customHeight="1">
      <c r="A10" s="1" t="s">
        <v>5</v>
      </c>
      <c r="B10" s="1" t="s">
        <v>43</v>
      </c>
      <c r="C10" s="1" t="s">
        <v>515</v>
      </c>
      <c r="D10" s="4" t="s">
        <v>531</v>
      </c>
      <c r="E10" s="1" t="s">
        <v>28</v>
      </c>
      <c r="F10" s="4" t="s">
        <v>77</v>
      </c>
      <c r="G10" s="1"/>
      <c r="H10" s="1">
        <v>126.59</v>
      </c>
      <c r="I10" s="18">
        <v>1070.7</v>
      </c>
      <c r="J10" s="18">
        <v>1555.91</v>
      </c>
      <c r="K10" s="18">
        <v>2439.72</v>
      </c>
      <c r="L10" s="18">
        <v>3421.9</v>
      </c>
      <c r="M10" s="18">
        <v>3424.82</v>
      </c>
      <c r="N10" s="18">
        <v>4242.42</v>
      </c>
      <c r="O10" s="18">
        <v>5477.49</v>
      </c>
      <c r="P10" s="18">
        <v>6941.24</v>
      </c>
      <c r="Q10" s="18">
        <v>8461.72</v>
      </c>
      <c r="R10" s="1" t="s">
        <v>515</v>
      </c>
      <c r="U10" s="8"/>
    </row>
    <row r="11" ht="14.25" customHeight="1">
      <c r="A11" s="1" t="s">
        <v>5</v>
      </c>
      <c r="B11" s="1" t="s">
        <v>43</v>
      </c>
      <c r="C11" s="1" t="s">
        <v>515</v>
      </c>
      <c r="D11" s="4" t="s">
        <v>532</v>
      </c>
      <c r="E11" s="1" t="s">
        <v>533</v>
      </c>
      <c r="F11" s="1" t="s">
        <v>50</v>
      </c>
      <c r="U11" s="8"/>
    </row>
    <row r="12" ht="14.25" customHeight="1">
      <c r="A12" s="1" t="s">
        <v>5</v>
      </c>
      <c r="B12" s="1" t="s">
        <v>43</v>
      </c>
      <c r="C12" s="1" t="s">
        <v>515</v>
      </c>
      <c r="D12" s="4" t="s">
        <v>534</v>
      </c>
      <c r="E12" s="1" t="s">
        <v>533</v>
      </c>
      <c r="F12" s="1" t="s">
        <v>50</v>
      </c>
      <c r="U12" s="8"/>
    </row>
    <row r="13" ht="14.25" customHeight="1">
      <c r="A13" s="1" t="s">
        <v>5</v>
      </c>
      <c r="B13" s="1" t="s">
        <v>43</v>
      </c>
      <c r="C13" s="1" t="s">
        <v>515</v>
      </c>
      <c r="D13" s="4" t="s">
        <v>535</v>
      </c>
      <c r="E13" s="1" t="s">
        <v>533</v>
      </c>
      <c r="F13" s="1" t="s">
        <v>50</v>
      </c>
      <c r="U13" s="8"/>
    </row>
    <row r="14" ht="14.25" customHeight="1">
      <c r="A14" s="1" t="s">
        <v>5</v>
      </c>
      <c r="B14" s="1" t="s">
        <v>43</v>
      </c>
      <c r="C14" s="1" t="s">
        <v>515</v>
      </c>
      <c r="D14" s="4" t="s">
        <v>536</v>
      </c>
      <c r="E14" s="1" t="s">
        <v>28</v>
      </c>
      <c r="F14" s="1" t="s">
        <v>50</v>
      </c>
      <c r="G14" s="1">
        <v>0.0</v>
      </c>
      <c r="H14" s="1">
        <v>0.0</v>
      </c>
      <c r="I14" s="1">
        <v>0.0</v>
      </c>
      <c r="J14" s="1">
        <v>0.0</v>
      </c>
      <c r="K14" s="1">
        <v>0.0</v>
      </c>
      <c r="L14" s="1">
        <v>0.0</v>
      </c>
      <c r="M14" s="1">
        <v>0.0</v>
      </c>
      <c r="N14" s="1">
        <v>0.0</v>
      </c>
      <c r="O14" s="1">
        <v>0.0</v>
      </c>
      <c r="P14" s="1">
        <v>0.0</v>
      </c>
      <c r="Q14" s="1">
        <v>0.0</v>
      </c>
      <c r="U14" s="8"/>
    </row>
    <row r="15" ht="14.25" customHeight="1">
      <c r="A15" s="1" t="s">
        <v>5</v>
      </c>
      <c r="B15" s="1" t="s">
        <v>43</v>
      </c>
      <c r="C15" s="1" t="s">
        <v>515</v>
      </c>
      <c r="D15" s="4" t="s">
        <v>537</v>
      </c>
      <c r="E15" s="1" t="s">
        <v>28</v>
      </c>
      <c r="F15" s="4" t="s">
        <v>77</v>
      </c>
      <c r="G15" s="1"/>
      <c r="H15" s="1"/>
      <c r="I15" s="1"/>
      <c r="J15" s="1"/>
      <c r="K15" s="1"/>
      <c r="L15" s="1"/>
      <c r="M15" s="1"/>
      <c r="N15" s="1"/>
      <c r="O15" s="1"/>
      <c r="P15" s="1"/>
      <c r="Q15" s="1"/>
      <c r="T15" s="1" t="s">
        <v>538</v>
      </c>
      <c r="U15" s="8"/>
    </row>
    <row r="16" ht="12.75" customHeight="1">
      <c r="A16" s="1" t="s">
        <v>6</v>
      </c>
      <c r="B16" s="1" t="s">
        <v>43</v>
      </c>
      <c r="C16" s="1"/>
      <c r="D16" s="1" t="s">
        <v>516</v>
      </c>
      <c r="E16" s="1" t="s">
        <v>539</v>
      </c>
      <c r="F16" s="1" t="s">
        <v>540</v>
      </c>
      <c r="P16" s="33"/>
    </row>
    <row r="17" ht="12.75" customHeight="1">
      <c r="A17" s="1" t="s">
        <v>6</v>
      </c>
      <c r="B17" s="1" t="s">
        <v>43</v>
      </c>
      <c r="C17" s="1"/>
      <c r="D17" s="1" t="s">
        <v>516</v>
      </c>
      <c r="E17" s="1" t="s">
        <v>543</v>
      </c>
      <c r="F17" s="1" t="s">
        <v>544</v>
      </c>
    </row>
    <row r="18" ht="12.75" customHeight="1">
      <c r="A18" s="1" t="s">
        <v>6</v>
      </c>
      <c r="B18" s="1" t="s">
        <v>43</v>
      </c>
      <c r="C18" s="1"/>
      <c r="D18" s="1" t="s">
        <v>516</v>
      </c>
      <c r="E18" s="1" t="s">
        <v>521</v>
      </c>
      <c r="F18" s="1" t="s">
        <v>522</v>
      </c>
    </row>
    <row r="19" ht="12.75" customHeight="1">
      <c r="A19" s="1" t="s">
        <v>6</v>
      </c>
      <c r="B19" s="1" t="s">
        <v>43</v>
      </c>
      <c r="C19" s="1"/>
      <c r="D19" s="4" t="s">
        <v>524</v>
      </c>
      <c r="E19" s="1" t="s">
        <v>28</v>
      </c>
      <c r="F19" s="4" t="s">
        <v>77</v>
      </c>
      <c r="G19" s="10">
        <v>34272.0</v>
      </c>
      <c r="H19" s="10">
        <v>35995.0</v>
      </c>
      <c r="I19" s="10">
        <v>43363.0</v>
      </c>
      <c r="J19" s="10">
        <v>46410.0</v>
      </c>
      <c r="K19" s="10">
        <v>64297.0</v>
      </c>
      <c r="L19" s="10">
        <v>59514.0</v>
      </c>
      <c r="M19" s="10">
        <v>69463.0</v>
      </c>
      <c r="N19" s="10">
        <v>104237.0</v>
      </c>
      <c r="O19" s="10">
        <v>106995.0</v>
      </c>
      <c r="P19" s="10">
        <v>116825.0</v>
      </c>
      <c r="Q19" s="10">
        <v>116220.0</v>
      </c>
      <c r="R19" s="1" t="s">
        <v>545</v>
      </c>
      <c r="S19" s="14" t="str">
        <f>HYPERLINK("http://www.ecopetrol.com.co/especiales/Informe_Gestion_Empresarial_y_Finanzas_2009/finan-cifras.htm","http://www.ecopetrol.com.co/especiales/Informe_Gestion_Empresarial_y_Finanzas_2009/finan-cifras.htm")</f>
        <v>http://www.ecopetrol.com.co/especiales/Informe_Gestion_Empresarial_y_Finanzas_2009/finan-cifras.htm</v>
      </c>
      <c r="T19" s="1" t="s">
        <v>557</v>
      </c>
    </row>
    <row r="20" ht="12.75" customHeight="1">
      <c r="A20" s="1" t="s">
        <v>6</v>
      </c>
      <c r="B20" s="1" t="s">
        <v>43</v>
      </c>
      <c r="C20" s="1"/>
      <c r="D20" s="4" t="s">
        <v>525</v>
      </c>
      <c r="E20" s="1" t="s">
        <v>28</v>
      </c>
      <c r="F20" s="4" t="s">
        <v>77</v>
      </c>
      <c r="G20" s="10">
        <v>16782.0</v>
      </c>
      <c r="H20" s="10">
        <v>17104.0</v>
      </c>
      <c r="I20" s="10">
        <v>22660.0</v>
      </c>
      <c r="J20" s="10">
        <v>25834.0</v>
      </c>
      <c r="K20" s="10">
        <v>28118.0</v>
      </c>
      <c r="L20" s="10">
        <v>39374.0</v>
      </c>
      <c r="M20" s="10">
        <v>22566.0</v>
      </c>
      <c r="N20" s="10">
        <v>35836.0</v>
      </c>
      <c r="O20" s="10">
        <v>48948.0</v>
      </c>
      <c r="P20" s="10">
        <v>63075.0</v>
      </c>
      <c r="Q20" s="10">
        <v>61041.0</v>
      </c>
      <c r="R20" s="1" t="s">
        <v>558</v>
      </c>
      <c r="S20" s="14"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row>
    <row r="21" ht="12.75" customHeight="1">
      <c r="A21" s="1" t="s">
        <v>6</v>
      </c>
      <c r="B21" s="1" t="s">
        <v>43</v>
      </c>
      <c r="C21" s="1"/>
      <c r="D21" s="4" t="s">
        <v>526</v>
      </c>
      <c r="E21" s="1" t="s">
        <v>28</v>
      </c>
      <c r="F21" s="4" t="s">
        <v>77</v>
      </c>
      <c r="G21" s="10">
        <v>10321.0</v>
      </c>
      <c r="H21" s="10">
        <v>10513.0</v>
      </c>
      <c r="I21" s="10">
        <v>11224.0</v>
      </c>
      <c r="J21" s="10">
        <v>18248.0</v>
      </c>
      <c r="K21" s="10">
        <v>25168.0</v>
      </c>
      <c r="L21" s="10">
        <v>17466.0</v>
      </c>
      <c r="M21" s="10">
        <v>25052.0</v>
      </c>
      <c r="N21" s="10">
        <v>44911.0</v>
      </c>
      <c r="O21" s="10">
        <v>39741.0</v>
      </c>
      <c r="P21" s="10">
        <v>36705.0</v>
      </c>
      <c r="Q21" s="10">
        <v>27329.0</v>
      </c>
      <c r="R21" s="1" t="s">
        <v>566</v>
      </c>
      <c r="S21" s="14" t="str">
        <f>HYPERLINK("http://www.ecopetrol.com.co/especiales/informeanual2006/principalescifras.htm","http://www.ecopetrol.com.co/especiales/informeanual2006/principalescifras.htm")</f>
        <v>http://www.ecopetrol.com.co/especiales/informeanual2006/principalescifras.htm</v>
      </c>
      <c r="T21" s="1" t="s">
        <v>568</v>
      </c>
    </row>
    <row r="22" ht="12.75" customHeight="1">
      <c r="A22" s="1" t="s">
        <v>6</v>
      </c>
      <c r="B22" s="1" t="s">
        <v>43</v>
      </c>
      <c r="C22" s="1"/>
      <c r="D22" s="1" t="s">
        <v>527</v>
      </c>
      <c r="E22" s="1" t="s">
        <v>28</v>
      </c>
      <c r="F22" s="1" t="s">
        <v>77</v>
      </c>
      <c r="G22" s="10">
        <v>3046.0</v>
      </c>
      <c r="H22" s="10">
        <v>3017.0</v>
      </c>
      <c r="I22" s="10">
        <v>4716.0</v>
      </c>
      <c r="J22" s="10">
        <v>9311.0</v>
      </c>
      <c r="K22" s="10">
        <v>9143.0</v>
      </c>
      <c r="L22" s="10">
        <v>19191.0</v>
      </c>
      <c r="M22" s="10">
        <v>6984.0</v>
      </c>
      <c r="N22" s="10">
        <v>10849.0</v>
      </c>
      <c r="O22" s="10">
        <v>22190.0</v>
      </c>
      <c r="P22" s="10">
        <v>22352.0</v>
      </c>
      <c r="Q22" s="10">
        <v>21387.0</v>
      </c>
      <c r="R22" s="1" t="s">
        <v>558</v>
      </c>
      <c r="S22" s="14"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c r="T22" s="1" t="s">
        <v>576</v>
      </c>
    </row>
    <row r="23" ht="12.75" customHeight="1">
      <c r="A23" s="1" t="s">
        <v>6</v>
      </c>
      <c r="B23" s="1" t="s">
        <v>43</v>
      </c>
      <c r="C23" s="1"/>
      <c r="D23" s="1" t="s">
        <v>529</v>
      </c>
      <c r="E23" s="1" t="s">
        <v>28</v>
      </c>
      <c r="F23" s="4" t="s">
        <v>77</v>
      </c>
      <c r="G23" s="10">
        <v>73429.0</v>
      </c>
      <c r="H23" s="10">
        <v>75796.0</v>
      </c>
      <c r="I23" s="10">
        <v>99342.0</v>
      </c>
      <c r="J23" s="10">
        <v>99989.0</v>
      </c>
      <c r="K23" s="10">
        <v>94675.0</v>
      </c>
      <c r="L23" s="10">
        <v>114477.0</v>
      </c>
      <c r="M23" s="10">
        <v>123610.0</v>
      </c>
      <c r="N23" s="10">
        <v>157556.0</v>
      </c>
      <c r="O23" s="10">
        <v>180992.0</v>
      </c>
      <c r="P23" s="10">
        <v>213129.0</v>
      </c>
      <c r="Q23" s="10">
        <v>241242.0</v>
      </c>
      <c r="R23" s="1" t="s">
        <v>558</v>
      </c>
      <c r="S23" s="14" t="str">
        <f t="shared" ref="S23:S24" si="1">HYPERLINK("http://www.ecopetrol.com.co/especiales/informe_anual_2005_esp/finanzas.htm","http://www.ecopetrol.com.co/especiales/informe_anual_2005_esp/finanzas.htm")</f>
        <v>http://www.ecopetrol.com.co/especiales/informe_anual_2005_esp/finanzas.htm</v>
      </c>
    </row>
    <row r="24" ht="12.75" customHeight="1">
      <c r="A24" s="1" t="s">
        <v>6</v>
      </c>
      <c r="B24" s="1" t="s">
        <v>43</v>
      </c>
      <c r="C24" s="1"/>
      <c r="D24" s="1" t="s">
        <v>530</v>
      </c>
      <c r="E24" s="1" t="s">
        <v>28</v>
      </c>
      <c r="F24" s="4" t="s">
        <v>77</v>
      </c>
      <c r="G24" s="10">
        <v>47167.0</v>
      </c>
      <c r="H24" s="10">
        <v>44977.0</v>
      </c>
      <c r="I24" s="10">
        <v>50225.0</v>
      </c>
      <c r="J24" s="10">
        <v>44269.0</v>
      </c>
      <c r="K24" s="10">
        <v>26603.0</v>
      </c>
      <c r="L24" s="10">
        <v>43967.0</v>
      </c>
      <c r="M24" s="10">
        <v>44790.0</v>
      </c>
      <c r="N24" s="10">
        <v>55889.0</v>
      </c>
      <c r="O24" s="10">
        <v>63639.0</v>
      </c>
      <c r="P24" s="10">
        <v>78942.0</v>
      </c>
      <c r="Q24" s="10">
        <v>102115.0</v>
      </c>
      <c r="R24" s="1" t="s">
        <v>579</v>
      </c>
      <c r="S24" s="14" t="str">
        <f t="shared" si="1"/>
        <v>http://www.ecopetrol.com.co/especiales/informe_anual_2005_esp/finanzas.htm</v>
      </c>
    </row>
    <row r="25" ht="12.75" customHeight="1">
      <c r="A25" s="1" t="s">
        <v>6</v>
      </c>
      <c r="B25" s="1" t="s">
        <v>43</v>
      </c>
      <c r="C25" s="1"/>
      <c r="D25" s="4" t="s">
        <v>580</v>
      </c>
      <c r="E25" s="1" t="s">
        <v>28</v>
      </c>
      <c r="F25" s="1" t="s">
        <v>77</v>
      </c>
      <c r="G25" s="35">
        <v>26262.199999999997</v>
      </c>
      <c r="H25" s="35">
        <v>30819.825599999996</v>
      </c>
      <c r="I25" s="35">
        <v>49116.723399999995</v>
      </c>
      <c r="J25" s="35">
        <v>55720.5635</v>
      </c>
      <c r="K25" s="35">
        <v>68071.9212</v>
      </c>
      <c r="L25" s="35">
        <v>70510.683</v>
      </c>
      <c r="M25" s="35">
        <v>78819.3717</v>
      </c>
      <c r="N25" s="35">
        <v>101667.8317</v>
      </c>
      <c r="O25" s="35">
        <v>117352.48980000001</v>
      </c>
      <c r="P25" s="35">
        <v>134187.02</v>
      </c>
      <c r="Q25" s="35">
        <v>139127.28720000002</v>
      </c>
      <c r="R25" s="1" t="s">
        <v>583</v>
      </c>
      <c r="S25" s="14" t="str">
        <f>HYPERLINK("http://julibe.com/work/ecopetrol/reporte-2014/espanol/principal/sobre-ecopetrol/gobierno-corporativo/informe-anual-de-gobierno-corporativo/","http://julibe.com/work/ecopetrol/reporte-2014/espanol/principal/sobre-ecopetrol/gobierno-corporativo/informe-anual-de-gobierno-corporativo/")</f>
        <v>http://julibe.com/work/ecopetrol/reporte-2014/espanol/principal/sobre-ecopetrol/gobierno-corporativo/informe-anual-de-gobierno-corporativo/</v>
      </c>
      <c r="T25" s="1" t="s">
        <v>585</v>
      </c>
    </row>
    <row r="26" ht="12.75" customHeight="1">
      <c r="A26" s="1" t="s">
        <v>6</v>
      </c>
      <c r="B26" s="1" t="s">
        <v>43</v>
      </c>
      <c r="C26" s="1"/>
      <c r="D26" s="4" t="s">
        <v>531</v>
      </c>
      <c r="E26" s="1" t="s">
        <v>28</v>
      </c>
      <c r="F26" s="4" t="s">
        <v>77</v>
      </c>
    </row>
    <row r="27" ht="12.75" customHeight="1">
      <c r="A27" s="1" t="s">
        <v>6</v>
      </c>
      <c r="B27" s="1" t="s">
        <v>43</v>
      </c>
      <c r="C27" s="1"/>
      <c r="D27" s="1" t="s">
        <v>587</v>
      </c>
      <c r="E27" s="1" t="s">
        <v>533</v>
      </c>
      <c r="F27" s="1" t="s">
        <v>50</v>
      </c>
      <c r="G27" s="29"/>
      <c r="H27" s="29"/>
      <c r="I27" s="29"/>
      <c r="J27" s="18">
        <v>89.9</v>
      </c>
      <c r="K27" s="18">
        <v>89.9</v>
      </c>
      <c r="L27" s="18">
        <v>89.9</v>
      </c>
      <c r="M27" s="18">
        <v>89.9</v>
      </c>
      <c r="N27" s="18">
        <v>88.5</v>
      </c>
      <c r="O27" s="18">
        <v>88.5</v>
      </c>
      <c r="P27" s="18">
        <v>88.5</v>
      </c>
      <c r="Q27" s="18">
        <v>88.5</v>
      </c>
      <c r="R27" s="1" t="s">
        <v>588</v>
      </c>
      <c r="S27" s="14" t="str">
        <f>HYPERLINK("http://www.ecopetrol.com.co/wps/portal/es/ecopetrol-web/relacion-inversionistas/acciones/composicion-accionaria","http://www.ecopetrol.com.co/wps/portal/es/ecopetrol-web/relacion-inversionistas/acciones/composicion-accionaria")</f>
        <v>http://www.ecopetrol.com.co/wps/portal/es/ecopetrol-web/relacion-inversionistas/acciones/composicion-accionaria</v>
      </c>
    </row>
    <row r="28" ht="12.75" customHeight="1">
      <c r="A28" s="1" t="s">
        <v>6</v>
      </c>
      <c r="B28" s="1" t="s">
        <v>43</v>
      </c>
      <c r="C28" s="1"/>
      <c r="D28" s="1" t="s">
        <v>589</v>
      </c>
      <c r="E28" s="1" t="s">
        <v>533</v>
      </c>
      <c r="F28" s="1" t="s">
        <v>50</v>
      </c>
      <c r="G28" s="29"/>
      <c r="H28" s="29"/>
      <c r="I28" s="29"/>
      <c r="J28" s="18">
        <v>3.6999999999999997</v>
      </c>
      <c r="K28" s="18">
        <v>3.9</v>
      </c>
      <c r="L28" s="18">
        <v>4.7</v>
      </c>
      <c r="M28" s="18">
        <v>4.5</v>
      </c>
      <c r="N28" s="18">
        <v>4.1000000000000005</v>
      </c>
      <c r="O28" s="18">
        <v>4.2</v>
      </c>
      <c r="P28" s="18">
        <v>4.3</v>
      </c>
      <c r="Q28" s="18">
        <v>4.2</v>
      </c>
    </row>
    <row r="29" ht="12.75" customHeight="1">
      <c r="A29" s="1" t="s">
        <v>6</v>
      </c>
      <c r="B29" s="1" t="s">
        <v>43</v>
      </c>
      <c r="C29" s="1"/>
      <c r="D29" s="1" t="s">
        <v>591</v>
      </c>
      <c r="E29" s="1" t="s">
        <v>533</v>
      </c>
      <c r="F29" s="1" t="s">
        <v>50</v>
      </c>
      <c r="G29" s="29"/>
      <c r="H29" s="29"/>
      <c r="I29" s="29"/>
      <c r="J29" s="18">
        <v>6.1</v>
      </c>
      <c r="K29" s="18">
        <v>5.2</v>
      </c>
      <c r="L29" s="18">
        <v>4.3</v>
      </c>
      <c r="M29" s="18">
        <v>3.6999999999999997</v>
      </c>
      <c r="N29" s="18">
        <v>4.2</v>
      </c>
      <c r="O29" s="18">
        <v>3.5999999999999996</v>
      </c>
      <c r="P29" s="18">
        <v>3.5999999999999996</v>
      </c>
      <c r="Q29" s="18">
        <v>3.4000000000000004</v>
      </c>
    </row>
    <row r="30" ht="12.75" customHeight="1">
      <c r="A30" s="1" t="s">
        <v>6</v>
      </c>
      <c r="B30" s="1" t="s">
        <v>43</v>
      </c>
      <c r="C30" s="1"/>
      <c r="D30" s="4" t="s">
        <v>536</v>
      </c>
      <c r="E30" s="1" t="s">
        <v>28</v>
      </c>
      <c r="F30" s="1" t="s">
        <v>50</v>
      </c>
      <c r="G30" s="18">
        <v>0.0</v>
      </c>
      <c r="H30" s="18">
        <v>0.0</v>
      </c>
      <c r="I30" s="18">
        <v>0.0</v>
      </c>
      <c r="J30" s="18">
        <v>10.100000000000001</v>
      </c>
      <c r="K30" s="18">
        <v>10.100000000000001</v>
      </c>
      <c r="L30" s="18">
        <v>10.100000000000001</v>
      </c>
      <c r="M30" s="18">
        <v>10.100000000000001</v>
      </c>
      <c r="N30" s="18">
        <v>11.5</v>
      </c>
      <c r="O30" s="18">
        <v>11.5</v>
      </c>
      <c r="P30" s="18">
        <v>11.5</v>
      </c>
      <c r="Q30" s="18">
        <v>11.5</v>
      </c>
    </row>
    <row r="31" ht="12.75" customHeight="1">
      <c r="A31" s="1" t="s">
        <v>6</v>
      </c>
      <c r="B31" s="1" t="s">
        <v>43</v>
      </c>
      <c r="C31" s="1"/>
      <c r="D31" s="4" t="s">
        <v>537</v>
      </c>
      <c r="E31" s="1" t="s">
        <v>28</v>
      </c>
      <c r="F31" s="4" t="s">
        <v>77</v>
      </c>
      <c r="G31" s="1">
        <v>79.0</v>
      </c>
      <c r="H31" s="1">
        <v>80.0</v>
      </c>
      <c r="I31" s="1">
        <v>95.0</v>
      </c>
      <c r="J31" s="1">
        <v>152.0</v>
      </c>
      <c r="K31" s="1">
        <v>247.0</v>
      </c>
      <c r="L31" s="1">
        <v>292.0</v>
      </c>
      <c r="M31" s="1">
        <v>302.0</v>
      </c>
      <c r="N31" s="1">
        <v>396.0</v>
      </c>
      <c r="O31" s="1">
        <v>548.0</v>
      </c>
      <c r="P31" s="1">
        <v>638.0</v>
      </c>
      <c r="Q31" s="1">
        <v>656.0</v>
      </c>
      <c r="R31" s="1" t="s">
        <v>592</v>
      </c>
      <c r="S31" s="14"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row>
    <row r="32" ht="12.75" customHeight="1">
      <c r="A32" s="1" t="s">
        <v>10</v>
      </c>
      <c r="B32" s="1" t="s">
        <v>43</v>
      </c>
      <c r="C32" s="1" t="s">
        <v>593</v>
      </c>
      <c r="D32" s="1" t="s">
        <v>516</v>
      </c>
      <c r="E32" s="1" t="s">
        <v>539</v>
      </c>
      <c r="F32" s="1" t="s">
        <v>594</v>
      </c>
      <c r="G32" s="10">
        <v>50420.1</v>
      </c>
      <c r="H32" s="10">
        <v>53696.727</v>
      </c>
      <c r="I32" s="10">
        <v>71965.101</v>
      </c>
      <c r="J32" s="10">
        <v>66638.0</v>
      </c>
      <c r="K32" s="10">
        <v>77500.0</v>
      </c>
      <c r="L32" s="10">
        <v>83834.0</v>
      </c>
      <c r="M32" s="10">
        <v>93242.0</v>
      </c>
      <c r="N32" s="10">
        <v>121319.0</v>
      </c>
      <c r="O32" s="10">
        <v>129515.0</v>
      </c>
      <c r="P32" s="10">
        <v>140245.0</v>
      </c>
      <c r="Q32" s="10">
        <v>154658.0</v>
      </c>
      <c r="R32" s="4" t="s">
        <v>598</v>
      </c>
      <c r="S32" s="4" t="s">
        <v>599</v>
      </c>
      <c r="T32" s="14" t="str">
        <f>HYPERLINK("http://contenido.bce.fin.ec/home1/estadisticas/bolmensual/IEMensual.jsp","http://contenido.bce.fin.ec/home1/estadisticas/bolmensual/IEMensual.jsp")</f>
        <v>http://contenido.bce.fin.ec/home1/estadisticas/bolmensual/IEMensual.jsp</v>
      </c>
    </row>
    <row r="33" ht="12.75" customHeight="1">
      <c r="A33" s="1" t="s">
        <v>10</v>
      </c>
      <c r="B33" s="1" t="s">
        <v>43</v>
      </c>
      <c r="C33" s="1" t="s">
        <v>593</v>
      </c>
      <c r="D33" s="1" t="s">
        <v>516</v>
      </c>
      <c r="E33" s="1" t="s">
        <v>543</v>
      </c>
      <c r="F33" s="1" t="s">
        <v>544</v>
      </c>
    </row>
    <row r="34" ht="12.75" customHeight="1">
      <c r="A34" s="1" t="s">
        <v>10</v>
      </c>
      <c r="B34" s="1" t="s">
        <v>43</v>
      </c>
      <c r="C34" s="1" t="s">
        <v>593</v>
      </c>
      <c r="D34" s="1" t="s">
        <v>516</v>
      </c>
      <c r="E34" s="1" t="s">
        <v>521</v>
      </c>
      <c r="F34" s="1" t="s">
        <v>522</v>
      </c>
    </row>
    <row r="35" ht="12.75" customHeight="1">
      <c r="A35" s="1" t="s">
        <v>10</v>
      </c>
      <c r="B35" s="1" t="s">
        <v>43</v>
      </c>
      <c r="C35" s="1" t="s">
        <v>593</v>
      </c>
      <c r="D35" s="4" t="s">
        <v>524</v>
      </c>
      <c r="E35" s="1" t="s">
        <v>28</v>
      </c>
      <c r="F35" s="4" t="s">
        <v>77</v>
      </c>
      <c r="G35" s="10">
        <v>1622.032</v>
      </c>
      <c r="H35" s="10">
        <v>2300.128</v>
      </c>
      <c r="I35" s="10">
        <v>3773.443</v>
      </c>
      <c r="J35" s="10">
        <v>4011.901</v>
      </c>
      <c r="K35" s="10">
        <v>6463.212</v>
      </c>
      <c r="L35" s="10">
        <v>4459.71</v>
      </c>
      <c r="M35" s="10">
        <v>6727.98</v>
      </c>
      <c r="N35" s="10">
        <v>11762.479</v>
      </c>
      <c r="O35" s="10">
        <v>12711.23</v>
      </c>
      <c r="P35" s="10">
        <v>13411.759</v>
      </c>
      <c r="Q35" s="10">
        <v>13016.018</v>
      </c>
      <c r="R35" s="4" t="s">
        <v>598</v>
      </c>
      <c r="S35" s="4" t="s">
        <v>600</v>
      </c>
      <c r="T35" s="14" t="str">
        <f>HYPERLINK("http://contenido.bce.fin.ec/home1/estadisticas/bolmensual/IEMensual.jsp","http://contenido.bce.fin.ec/home1/estadisticas/bolmensual/IEMensual.jsp")</f>
        <v>http://contenido.bce.fin.ec/home1/estadisticas/bolmensual/IEMensual.jsp</v>
      </c>
    </row>
    <row r="36" ht="12.75" customHeight="1">
      <c r="A36" s="1" t="s">
        <v>10</v>
      </c>
      <c r="B36" s="1" t="s">
        <v>43</v>
      </c>
      <c r="C36" s="1" t="s">
        <v>593</v>
      </c>
      <c r="D36" s="4" t="s">
        <v>525</v>
      </c>
      <c r="E36" s="1" t="s">
        <v>28</v>
      </c>
      <c r="F36" s="4" t="s">
        <v>77</v>
      </c>
    </row>
    <row r="37" ht="12.75" customHeight="1">
      <c r="A37" s="1" t="s">
        <v>10</v>
      </c>
      <c r="B37" s="1" t="s">
        <v>43</v>
      </c>
      <c r="C37" s="1" t="s">
        <v>593</v>
      </c>
      <c r="D37" s="4" t="s">
        <v>526</v>
      </c>
      <c r="E37" s="1" t="s">
        <v>28</v>
      </c>
      <c r="F37" s="4" t="s">
        <v>77</v>
      </c>
    </row>
    <row r="38" ht="12.75" customHeight="1">
      <c r="A38" s="1" t="s">
        <v>10</v>
      </c>
      <c r="B38" s="1" t="s">
        <v>43</v>
      </c>
      <c r="C38" s="1" t="s">
        <v>593</v>
      </c>
      <c r="D38" s="1" t="s">
        <v>527</v>
      </c>
      <c r="E38" s="1" t="s">
        <v>28</v>
      </c>
      <c r="F38" s="1" t="s">
        <v>77</v>
      </c>
    </row>
    <row r="39" ht="12.75" customHeight="1">
      <c r="A39" s="1" t="s">
        <v>10</v>
      </c>
      <c r="B39" s="1" t="s">
        <v>43</v>
      </c>
      <c r="C39" s="1" t="s">
        <v>593</v>
      </c>
      <c r="D39" s="1" t="s">
        <v>529</v>
      </c>
      <c r="E39" s="1" t="s">
        <v>28</v>
      </c>
      <c r="F39" s="4" t="s">
        <v>77</v>
      </c>
    </row>
    <row r="40" ht="12.75" customHeight="1">
      <c r="A40" s="1" t="s">
        <v>10</v>
      </c>
      <c r="B40" s="1" t="s">
        <v>43</v>
      </c>
      <c r="C40" s="1" t="s">
        <v>593</v>
      </c>
      <c r="D40" s="1" t="s">
        <v>530</v>
      </c>
      <c r="E40" s="1" t="s">
        <v>28</v>
      </c>
      <c r="F40" s="4" t="s">
        <v>77</v>
      </c>
    </row>
    <row r="41" ht="12.75" customHeight="1">
      <c r="A41" s="1" t="s">
        <v>10</v>
      </c>
      <c r="B41" s="1" t="s">
        <v>43</v>
      </c>
      <c r="C41" s="1" t="s">
        <v>593</v>
      </c>
      <c r="D41" s="4" t="s">
        <v>580</v>
      </c>
      <c r="E41" s="1" t="s">
        <v>28</v>
      </c>
      <c r="F41" s="1" t="s">
        <v>77</v>
      </c>
    </row>
    <row r="42" ht="12.75" customHeight="1">
      <c r="A42" s="1" t="s">
        <v>10</v>
      </c>
      <c r="B42" s="1" t="s">
        <v>43</v>
      </c>
      <c r="C42" s="1" t="s">
        <v>593</v>
      </c>
      <c r="D42" s="4" t="s">
        <v>531</v>
      </c>
      <c r="E42" s="1" t="s">
        <v>28</v>
      </c>
      <c r="F42" s="4" t="s">
        <v>77</v>
      </c>
    </row>
    <row r="43" ht="12.75" customHeight="1">
      <c r="A43" s="1" t="s">
        <v>10</v>
      </c>
      <c r="B43" s="1" t="s">
        <v>43</v>
      </c>
      <c r="C43" s="1" t="s">
        <v>593</v>
      </c>
      <c r="D43" s="1" t="s">
        <v>587</v>
      </c>
      <c r="E43" s="1" t="s">
        <v>533</v>
      </c>
      <c r="F43" s="1" t="s">
        <v>50</v>
      </c>
    </row>
    <row r="44" ht="12.75" customHeight="1">
      <c r="A44" s="1" t="s">
        <v>10</v>
      </c>
      <c r="B44" s="1" t="s">
        <v>43</v>
      </c>
      <c r="C44" s="1" t="s">
        <v>593</v>
      </c>
      <c r="D44" s="1" t="s">
        <v>589</v>
      </c>
      <c r="E44" s="1" t="s">
        <v>533</v>
      </c>
      <c r="F44" s="1" t="s">
        <v>50</v>
      </c>
    </row>
    <row r="45" ht="12.75" customHeight="1">
      <c r="A45" s="1" t="s">
        <v>10</v>
      </c>
      <c r="B45" s="1" t="s">
        <v>43</v>
      </c>
      <c r="C45" s="1" t="s">
        <v>593</v>
      </c>
      <c r="D45" s="1" t="s">
        <v>591</v>
      </c>
      <c r="E45" s="1" t="s">
        <v>533</v>
      </c>
      <c r="F45" s="1" t="s">
        <v>50</v>
      </c>
    </row>
    <row r="46" ht="12.75" customHeight="1">
      <c r="A46" s="1" t="s">
        <v>10</v>
      </c>
      <c r="B46" s="1" t="s">
        <v>43</v>
      </c>
      <c r="C46" s="1" t="s">
        <v>593</v>
      </c>
      <c r="D46" s="4" t="s">
        <v>536</v>
      </c>
      <c r="E46" s="1" t="s">
        <v>28</v>
      </c>
      <c r="F46" s="1" t="s">
        <v>50</v>
      </c>
    </row>
    <row r="47" ht="12.75" customHeight="1">
      <c r="A47" s="1" t="s">
        <v>10</v>
      </c>
      <c r="B47" s="1" t="s">
        <v>43</v>
      </c>
      <c r="C47" s="1" t="s">
        <v>593</v>
      </c>
      <c r="D47" s="4" t="s">
        <v>537</v>
      </c>
      <c r="E47" s="1" t="s">
        <v>28</v>
      </c>
      <c r="F47" s="4" t="s">
        <v>77</v>
      </c>
    </row>
    <row r="48" ht="12.75" customHeight="1">
      <c r="A48" s="1" t="s">
        <v>11</v>
      </c>
      <c r="B48" s="1" t="s">
        <v>43</v>
      </c>
      <c r="C48" s="1"/>
      <c r="D48" s="1" t="s">
        <v>516</v>
      </c>
      <c r="E48" s="1" t="s">
        <v>539</v>
      </c>
      <c r="F48" s="1" t="s">
        <v>594</v>
      </c>
    </row>
    <row r="49" ht="12.75" customHeight="1">
      <c r="A49" s="1" t="s">
        <v>11</v>
      </c>
      <c r="B49" s="1" t="s">
        <v>43</v>
      </c>
      <c r="C49" s="1"/>
      <c r="D49" s="1" t="s">
        <v>516</v>
      </c>
      <c r="E49" s="1" t="s">
        <v>543</v>
      </c>
      <c r="F49" s="1" t="s">
        <v>544</v>
      </c>
    </row>
    <row r="50" ht="12.75" customHeight="1">
      <c r="A50" s="1" t="s">
        <v>11</v>
      </c>
      <c r="B50" s="1" t="s">
        <v>43</v>
      </c>
      <c r="C50" s="1"/>
      <c r="D50" s="1" t="s">
        <v>516</v>
      </c>
      <c r="E50" s="1" t="s">
        <v>521</v>
      </c>
      <c r="F50" s="1" t="s">
        <v>522</v>
      </c>
    </row>
    <row r="51" ht="12.75" customHeight="1">
      <c r="A51" s="1" t="s">
        <v>11</v>
      </c>
      <c r="B51" s="1" t="s">
        <v>43</v>
      </c>
      <c r="C51" s="1"/>
      <c r="D51" s="4" t="s">
        <v>524</v>
      </c>
      <c r="E51" s="1" t="s">
        <v>28</v>
      </c>
      <c r="F51" s="4" t="s">
        <v>77</v>
      </c>
      <c r="H51" s="28">
        <v>2301.7609685400157</v>
      </c>
      <c r="I51" s="28">
        <v>2373.097200184272</v>
      </c>
      <c r="J51" s="28">
        <v>2506.800386141801</v>
      </c>
      <c r="K51" s="28">
        <v>3646.4976632205103</v>
      </c>
      <c r="L51" s="28">
        <v>2446.9028679447256</v>
      </c>
      <c r="M51" s="28">
        <v>3534.699895149879</v>
      </c>
      <c r="N51" s="28">
        <v>4950.056805006433</v>
      </c>
      <c r="O51" s="28">
        <v>5104.300562601314</v>
      </c>
      <c r="P51" s="28">
        <v>4940.531649692824</v>
      </c>
      <c r="Q51" s="28">
        <v>4570.184215172751</v>
      </c>
      <c r="R51" s="4" t="s">
        <v>609</v>
      </c>
      <c r="S51" s="4" t="s">
        <v>610</v>
      </c>
    </row>
    <row r="52" ht="12.75" customHeight="1">
      <c r="A52" s="1" t="s">
        <v>11</v>
      </c>
      <c r="B52" s="1" t="s">
        <v>43</v>
      </c>
      <c r="C52" s="1"/>
      <c r="D52" s="4" t="s">
        <v>525</v>
      </c>
      <c r="E52" s="1" t="s">
        <v>28</v>
      </c>
      <c r="F52" s="4" t="s">
        <v>77</v>
      </c>
      <c r="H52" s="28">
        <v>995.6812425888239</v>
      </c>
      <c r="I52" s="28">
        <v>912.3918718329347</v>
      </c>
      <c r="J52" s="28">
        <v>812.2170975008048</v>
      </c>
      <c r="K52" s="28">
        <v>921.5918425152254</v>
      </c>
      <c r="L52" s="28">
        <v>985.219847846534</v>
      </c>
      <c r="M52" s="28">
        <v>1206.9491057215803</v>
      </c>
      <c r="N52" s="28">
        <v>76.27475830527125</v>
      </c>
      <c r="O52" s="28">
        <v>61.82893105749973</v>
      </c>
      <c r="P52" s="28">
        <v>1550.3288880020066</v>
      </c>
      <c r="Q52" s="28">
        <v>1563.3688423282956</v>
      </c>
      <c r="R52" s="4" t="s">
        <v>609</v>
      </c>
      <c r="S52" s="4" t="s">
        <v>610</v>
      </c>
    </row>
    <row r="53" ht="12.75" customHeight="1">
      <c r="A53" s="1" t="s">
        <v>11</v>
      </c>
      <c r="B53" s="1" t="s">
        <v>43</v>
      </c>
      <c r="C53" s="1"/>
      <c r="D53" s="4" t="s">
        <v>526</v>
      </c>
      <c r="E53" s="1" t="s">
        <v>28</v>
      </c>
      <c r="F53" s="4" t="s">
        <v>77</v>
      </c>
      <c r="H53" s="28">
        <v>16.30326896894991</v>
      </c>
      <c r="I53" s="28">
        <v>75.24184879971357</v>
      </c>
      <c r="J53" s="28">
        <v>110.5652686903358</v>
      </c>
      <c r="K53" s="28">
        <v>-155.19614785441172</v>
      </c>
      <c r="L53" s="28">
        <v>89.61112182895201</v>
      </c>
      <c r="M53" s="28">
        <v>106.04666211858284</v>
      </c>
      <c r="N53" s="28">
        <v>194.18707587661316</v>
      </c>
      <c r="O53" s="28">
        <v>25.25030990750452</v>
      </c>
      <c r="P53" s="28">
        <v>33.88214027370405</v>
      </c>
      <c r="Q53" s="28">
        <v>-10.099464422341267</v>
      </c>
      <c r="R53" s="4" t="s">
        <v>609</v>
      </c>
      <c r="S53" s="4" t="s">
        <v>610</v>
      </c>
    </row>
    <row r="54" ht="12.75" customHeight="1">
      <c r="A54" s="1" t="s">
        <v>11</v>
      </c>
      <c r="B54" s="1" t="s">
        <v>43</v>
      </c>
      <c r="C54" s="1"/>
      <c r="D54" s="1" t="s">
        <v>527</v>
      </c>
      <c r="E54" s="1" t="s">
        <v>28</v>
      </c>
      <c r="F54" s="1" t="s">
        <v>77</v>
      </c>
      <c r="H54" s="28"/>
      <c r="I54" s="28"/>
      <c r="J54" s="28"/>
      <c r="K54" s="28"/>
      <c r="L54" s="28"/>
      <c r="M54" s="28"/>
      <c r="N54" s="28"/>
      <c r="O54" s="28"/>
      <c r="P54" s="28"/>
      <c r="Q54" s="28"/>
      <c r="R54" s="4" t="s">
        <v>609</v>
      </c>
      <c r="S54" s="4" t="s">
        <v>610</v>
      </c>
    </row>
    <row r="55" ht="12.75" customHeight="1">
      <c r="A55" s="1" t="s">
        <v>11</v>
      </c>
      <c r="B55" s="1" t="s">
        <v>43</v>
      </c>
      <c r="C55" s="1"/>
      <c r="D55" s="1" t="s">
        <v>529</v>
      </c>
      <c r="E55" s="1" t="s">
        <v>28</v>
      </c>
      <c r="F55" s="4" t="s">
        <v>77</v>
      </c>
      <c r="H55" s="28">
        <v>713.9498455547583</v>
      </c>
      <c r="I55" s="28">
        <v>756.0423811229994</v>
      </c>
      <c r="J55" s="28">
        <v>1222.7180092244992</v>
      </c>
      <c r="K55" s="28">
        <v>1243.9484492281558</v>
      </c>
      <c r="L55" s="28">
        <v>1233.0155368815836</v>
      </c>
      <c r="M55" s="28">
        <v>1540.9872394199815</v>
      </c>
      <c r="N55" s="28">
        <v>2312.0512659713986</v>
      </c>
      <c r="O55" s="28">
        <v>2382.4163249737758</v>
      </c>
      <c r="P55" s="28">
        <v>1809.4311389370225</v>
      </c>
      <c r="Q55" s="28">
        <v>2585.4805485256966</v>
      </c>
      <c r="R55" s="4" t="s">
        <v>609</v>
      </c>
      <c r="S55" s="4" t="s">
        <v>610</v>
      </c>
    </row>
    <row r="56" ht="12.75" customHeight="1">
      <c r="A56" s="1" t="s">
        <v>11</v>
      </c>
      <c r="B56" s="1" t="s">
        <v>43</v>
      </c>
      <c r="C56" s="1"/>
      <c r="D56" s="1" t="s">
        <v>530</v>
      </c>
      <c r="E56" s="1" t="s">
        <v>28</v>
      </c>
      <c r="F56" s="4" t="s">
        <v>77</v>
      </c>
      <c r="H56" s="28">
        <v>533.6441757308698</v>
      </c>
      <c r="I56" s="28">
        <v>520.7657265700991</v>
      </c>
      <c r="J56" s="28">
        <v>787.6970932103404</v>
      </c>
      <c r="K56" s="28">
        <v>939.8102251805702</v>
      </c>
      <c r="L56" s="28">
        <v>866.2966768211959</v>
      </c>
      <c r="M56" s="28">
        <v>1044.6392896442571</v>
      </c>
      <c r="N56" s="28">
        <v>1340.9335855407583</v>
      </c>
      <c r="O56" s="28">
        <v>1329.7606560503475</v>
      </c>
      <c r="P56" s="28">
        <v>2036.9581814100136</v>
      </c>
      <c r="Q56" s="28">
        <v>1578.4343475957903</v>
      </c>
      <c r="R56" s="4" t="s">
        <v>609</v>
      </c>
      <c r="S56" s="4" t="s">
        <v>610</v>
      </c>
    </row>
    <row r="57" ht="12.75" customHeight="1">
      <c r="A57" s="1" t="s">
        <v>11</v>
      </c>
      <c r="B57" s="1" t="s">
        <v>43</v>
      </c>
      <c r="C57" s="1"/>
      <c r="D57" s="4" t="s">
        <v>531</v>
      </c>
      <c r="E57" s="1" t="s">
        <v>28</v>
      </c>
      <c r="F57" s="1" t="s">
        <v>77</v>
      </c>
      <c r="H57" s="28">
        <v>56.49294822058585</v>
      </c>
      <c r="I57" s="28">
        <v>135.62819266008123</v>
      </c>
      <c r="J57" s="28">
        <v>142.10919232006873</v>
      </c>
      <c r="K57" s="28">
        <v>150.10757683047743</v>
      </c>
      <c r="L57" s="28">
        <v>405.3035666482709</v>
      </c>
      <c r="M57" s="28">
        <v>387.60204390274413</v>
      </c>
      <c r="N57" s="28">
        <v>500.18514457931576</v>
      </c>
      <c r="O57" s="28">
        <v>687.8611614379705</v>
      </c>
      <c r="P57" s="28">
        <v>686.1133405425071</v>
      </c>
      <c r="Q57" s="28">
        <v>687.1167088458614</v>
      </c>
      <c r="R57" s="4" t="s">
        <v>609</v>
      </c>
      <c r="S57" s="4" t="s">
        <v>610</v>
      </c>
    </row>
    <row r="58" ht="12.75" customHeight="1">
      <c r="A58" s="1" t="s">
        <v>11</v>
      </c>
      <c r="B58" s="1" t="s">
        <v>43</v>
      </c>
      <c r="C58" s="1"/>
      <c r="D58" s="1" t="s">
        <v>587</v>
      </c>
      <c r="E58" s="1" t="s">
        <v>533</v>
      </c>
      <c r="F58" s="1" t="s">
        <v>50</v>
      </c>
    </row>
    <row r="59" ht="12.75" customHeight="1">
      <c r="A59" s="1" t="s">
        <v>11</v>
      </c>
      <c r="B59" s="1" t="s">
        <v>43</v>
      </c>
      <c r="C59" s="1"/>
      <c r="D59" s="1" t="s">
        <v>589</v>
      </c>
      <c r="E59" s="1" t="s">
        <v>533</v>
      </c>
      <c r="F59" s="1" t="s">
        <v>50</v>
      </c>
    </row>
    <row r="60" ht="12.75" customHeight="1">
      <c r="A60" s="1" t="s">
        <v>11</v>
      </c>
      <c r="B60" s="1" t="s">
        <v>43</v>
      </c>
      <c r="C60" s="1"/>
      <c r="D60" s="1" t="s">
        <v>591</v>
      </c>
      <c r="E60" s="1" t="s">
        <v>533</v>
      </c>
      <c r="F60" s="1" t="s">
        <v>50</v>
      </c>
    </row>
    <row r="61" ht="12.75" customHeight="1">
      <c r="A61" s="1" t="s">
        <v>11</v>
      </c>
      <c r="B61" s="1" t="s">
        <v>43</v>
      </c>
      <c r="C61" s="1"/>
      <c r="D61" s="4" t="s">
        <v>536</v>
      </c>
      <c r="E61" s="1" t="s">
        <v>28</v>
      </c>
      <c r="F61" s="1" t="s">
        <v>50</v>
      </c>
    </row>
    <row r="62" ht="12.75" customHeight="1">
      <c r="A62" s="1" t="s">
        <v>11</v>
      </c>
      <c r="B62" s="1" t="s">
        <v>43</v>
      </c>
      <c r="C62" s="1"/>
      <c r="D62" s="4" t="s">
        <v>537</v>
      </c>
      <c r="E62" s="1" t="s">
        <v>28</v>
      </c>
      <c r="F62" s="4" t="s">
        <v>77</v>
      </c>
    </row>
    <row r="63" ht="15.75" customHeight="1">
      <c r="C63" s="4"/>
      <c r="D63" s="4"/>
      <c r="E63" s="4"/>
      <c r="F63" s="4"/>
    </row>
    <row r="64" ht="15.75" customHeight="1">
      <c r="C64" s="4"/>
      <c r="D64" s="4"/>
      <c r="E64" s="4"/>
      <c r="F64" s="4"/>
    </row>
    <row r="65" ht="15.75" customHeight="1">
      <c r="C65" s="4"/>
      <c r="D65" s="4"/>
      <c r="E65" s="4"/>
      <c r="F65" s="4"/>
    </row>
    <row r="66" ht="15.75" customHeight="1">
      <c r="C66" s="4"/>
      <c r="D66" s="4"/>
      <c r="E66" s="4"/>
      <c r="F66" s="4"/>
    </row>
    <row r="67" ht="15.75" customHeight="1">
      <c r="C67" s="4"/>
      <c r="D67" s="4"/>
      <c r="E67" s="4"/>
      <c r="F67" s="4"/>
    </row>
    <row r="68" ht="15.75" customHeight="1">
      <c r="C68" s="4"/>
      <c r="D68" s="4"/>
      <c r="E68" s="4"/>
      <c r="F68" s="4"/>
    </row>
    <row r="69" ht="15.75" customHeight="1">
      <c r="C69" s="4"/>
      <c r="D69" s="4"/>
      <c r="E69" s="4"/>
      <c r="F69" s="4"/>
    </row>
    <row r="70" ht="15.75" customHeight="1">
      <c r="C70" s="4"/>
      <c r="D70" s="4"/>
      <c r="E70" s="4"/>
      <c r="F70" s="4"/>
    </row>
    <row r="71" ht="15.75" customHeight="1">
      <c r="C71" s="4"/>
      <c r="D71" s="4"/>
      <c r="E71" s="4"/>
      <c r="F71" s="4"/>
    </row>
    <row r="72" ht="15.75" customHeight="1">
      <c r="C72" s="4"/>
      <c r="D72" s="4"/>
      <c r="E72" s="4"/>
      <c r="F72" s="4"/>
    </row>
    <row r="73" ht="15.75" customHeight="1">
      <c r="C73" s="4"/>
      <c r="D73" s="4"/>
      <c r="E73" s="4"/>
      <c r="F73" s="4"/>
    </row>
    <row r="74" ht="15.75" customHeight="1">
      <c r="C74" s="4"/>
      <c r="D74" s="4"/>
      <c r="E74" s="4"/>
      <c r="F74" s="4"/>
    </row>
    <row r="75" ht="15.75" customHeight="1">
      <c r="C75" s="4"/>
      <c r="D75" s="4"/>
      <c r="E75" s="4"/>
      <c r="F75" s="4"/>
    </row>
    <row r="76" ht="15.75" customHeight="1">
      <c r="C76" s="4"/>
      <c r="D76" s="4"/>
      <c r="E76" s="4"/>
      <c r="F76" s="4"/>
    </row>
    <row r="77" ht="15.75" customHeight="1">
      <c r="C77" s="4"/>
      <c r="D77" s="4"/>
      <c r="E77" s="4"/>
      <c r="F77" s="4"/>
    </row>
    <row r="78" ht="15.75" customHeight="1">
      <c r="C78" s="4"/>
      <c r="D78" s="4"/>
      <c r="E78" s="4"/>
      <c r="F78" s="4"/>
    </row>
    <row r="79" ht="15.75" customHeight="1">
      <c r="C79" s="4"/>
      <c r="D79" s="4"/>
      <c r="E79" s="4"/>
      <c r="F79" s="4"/>
    </row>
    <row r="80" ht="15.75" customHeight="1">
      <c r="C80" s="4"/>
      <c r="D80" s="4"/>
      <c r="E80" s="4"/>
      <c r="F80" s="4"/>
    </row>
    <row r="81" ht="15.75" customHeight="1">
      <c r="C81" s="4"/>
      <c r="D81" s="4"/>
      <c r="E81" s="4"/>
      <c r="F81" s="4"/>
    </row>
    <row r="82" ht="15.75" customHeight="1">
      <c r="C82" s="4"/>
      <c r="D82" s="4"/>
      <c r="E82" s="4"/>
      <c r="F82" s="4"/>
    </row>
    <row r="83" ht="15.75" customHeight="1">
      <c r="C83" s="4"/>
      <c r="D83" s="4"/>
      <c r="E83" s="4"/>
      <c r="F83" s="4"/>
    </row>
    <row r="84" ht="15.75" customHeight="1">
      <c r="C84" s="4"/>
      <c r="D84" s="4"/>
      <c r="E84" s="4"/>
      <c r="F84" s="4"/>
    </row>
    <row r="85" ht="15.75" customHeight="1">
      <c r="C85" s="4"/>
      <c r="D85" s="4"/>
      <c r="E85" s="4"/>
      <c r="F85" s="4"/>
    </row>
    <row r="86" ht="15.75" customHeight="1">
      <c r="C86" s="4"/>
      <c r="D86" s="4"/>
      <c r="E86" s="4"/>
      <c r="F86" s="4"/>
    </row>
    <row r="87" ht="15.75" customHeight="1">
      <c r="C87" s="4"/>
      <c r="D87" s="4"/>
      <c r="E87" s="4"/>
      <c r="F87" s="4"/>
    </row>
    <row r="88" ht="15.75" customHeight="1">
      <c r="C88" s="4"/>
      <c r="D88" s="4"/>
      <c r="E88" s="4"/>
      <c r="F88" s="4"/>
    </row>
    <row r="89" ht="15.75" customHeight="1">
      <c r="C89" s="4"/>
      <c r="D89" s="4"/>
      <c r="E89" s="4"/>
      <c r="F89" s="4"/>
    </row>
    <row r="90" ht="15.75" customHeight="1">
      <c r="C90" s="4"/>
      <c r="D90" s="4"/>
      <c r="E90" s="4"/>
      <c r="F90" s="4"/>
    </row>
    <row r="91" ht="15.75" customHeight="1">
      <c r="C91" s="4"/>
      <c r="D91" s="4"/>
      <c r="E91" s="4"/>
      <c r="F91" s="4"/>
    </row>
    <row r="92" ht="15.75" customHeight="1">
      <c r="C92" s="4"/>
      <c r="D92" s="4"/>
      <c r="E92" s="4"/>
      <c r="F92" s="4"/>
    </row>
    <row r="93" ht="15.75" customHeight="1">
      <c r="C93" s="4"/>
      <c r="D93" s="4"/>
      <c r="E93" s="4"/>
      <c r="F93" s="4"/>
    </row>
    <row r="94" ht="15.75" customHeight="1">
      <c r="C94" s="4"/>
      <c r="D94" s="4"/>
      <c r="E94" s="4"/>
      <c r="F94" s="4"/>
    </row>
    <row r="95" ht="15.75" customHeight="1">
      <c r="C95" s="4"/>
      <c r="D95" s="4"/>
      <c r="E95" s="4"/>
      <c r="F95" s="4"/>
    </row>
    <row r="96" ht="15.75" customHeight="1">
      <c r="C96" s="4"/>
      <c r="D96" s="4"/>
      <c r="E96" s="4"/>
      <c r="F96" s="4"/>
    </row>
    <row r="97" ht="15.75" customHeight="1">
      <c r="C97" s="4"/>
      <c r="D97" s="4"/>
      <c r="E97" s="4"/>
      <c r="F97" s="4"/>
    </row>
    <row r="98" ht="15.75" customHeight="1">
      <c r="C98" s="4"/>
      <c r="D98" s="4"/>
      <c r="E98" s="4"/>
      <c r="F98" s="4"/>
    </row>
    <row r="99" ht="15.75" customHeight="1">
      <c r="C99" s="4"/>
      <c r="D99" s="4"/>
      <c r="E99" s="4"/>
      <c r="F99" s="4"/>
    </row>
    <row r="100" ht="15.75" customHeight="1">
      <c r="C100" s="4"/>
      <c r="D100" s="4"/>
      <c r="E100" s="4"/>
      <c r="F100" s="4"/>
    </row>
    <row r="101" ht="15.75" customHeight="1">
      <c r="C101" s="4"/>
      <c r="D101" s="4"/>
      <c r="E101" s="4"/>
      <c r="F101" s="4"/>
    </row>
    <row r="102" ht="15.75" customHeight="1">
      <c r="C102" s="4"/>
      <c r="D102" s="4"/>
      <c r="E102" s="4"/>
      <c r="F102" s="4"/>
    </row>
    <row r="103" ht="15.75" customHeight="1">
      <c r="C103" s="4"/>
      <c r="D103" s="4"/>
      <c r="E103" s="4"/>
      <c r="F103" s="4"/>
    </row>
    <row r="104" ht="15.75" customHeight="1">
      <c r="C104" s="4"/>
      <c r="D104" s="4"/>
      <c r="E104" s="4"/>
      <c r="F104" s="4"/>
    </row>
    <row r="105" ht="15.75" customHeight="1">
      <c r="C105" s="4"/>
      <c r="D105" s="4"/>
      <c r="E105" s="4"/>
      <c r="F105" s="4"/>
    </row>
    <row r="106" ht="15.75" customHeight="1">
      <c r="C106" s="4"/>
      <c r="D106" s="4"/>
      <c r="E106" s="4"/>
      <c r="F106" s="4"/>
    </row>
    <row r="107" ht="15.75" customHeight="1">
      <c r="C107" s="4"/>
      <c r="D107" s="4"/>
      <c r="E107" s="4"/>
      <c r="F107" s="4"/>
    </row>
    <row r="108" ht="15.75" customHeight="1">
      <c r="C108" s="4"/>
      <c r="D108" s="4"/>
      <c r="E108" s="4"/>
      <c r="F108" s="4"/>
    </row>
    <row r="109" ht="15.75" customHeight="1">
      <c r="C109" s="4"/>
      <c r="D109" s="4"/>
      <c r="E109" s="4"/>
      <c r="F109" s="4"/>
    </row>
    <row r="110" ht="15.75" customHeight="1">
      <c r="C110" s="4"/>
      <c r="D110" s="4"/>
      <c r="E110" s="4"/>
      <c r="F110" s="4"/>
    </row>
    <row r="111" ht="15.75" customHeight="1">
      <c r="C111" s="4"/>
      <c r="D111" s="4"/>
      <c r="E111" s="4"/>
      <c r="F111" s="4"/>
    </row>
    <row r="112" ht="15.75" customHeight="1">
      <c r="C112" s="4"/>
      <c r="D112" s="4"/>
      <c r="E112" s="4"/>
      <c r="F112" s="4"/>
    </row>
    <row r="113" ht="15.75" customHeight="1">
      <c r="C113" s="4"/>
      <c r="D113" s="4"/>
      <c r="E113" s="4"/>
      <c r="F113" s="4"/>
    </row>
    <row r="114" ht="15.75" customHeight="1">
      <c r="C114" s="4"/>
      <c r="D114" s="4"/>
      <c r="E114" s="4"/>
      <c r="F114" s="4"/>
    </row>
    <row r="115" ht="15.75" customHeight="1">
      <c r="C115" s="4"/>
      <c r="D115" s="4"/>
      <c r="E115" s="4"/>
      <c r="F115" s="4"/>
    </row>
    <row r="116" ht="15.75" customHeight="1">
      <c r="C116" s="4"/>
      <c r="D116" s="4"/>
      <c r="E116" s="4"/>
      <c r="F116" s="4"/>
    </row>
    <row r="117" ht="15.75" customHeight="1">
      <c r="C117" s="4"/>
      <c r="D117" s="4"/>
      <c r="E117" s="4"/>
      <c r="F117" s="4"/>
    </row>
    <row r="118" ht="15.75" customHeight="1">
      <c r="C118" s="4"/>
      <c r="D118" s="4"/>
      <c r="E118" s="4"/>
      <c r="F118" s="4"/>
    </row>
    <row r="119" ht="15.75" customHeight="1">
      <c r="C119" s="4"/>
      <c r="D119" s="4"/>
      <c r="E119" s="4"/>
      <c r="F119" s="4"/>
    </row>
    <row r="120" ht="15.75" customHeight="1">
      <c r="C120" s="4"/>
      <c r="D120" s="4"/>
      <c r="E120" s="4"/>
      <c r="F120" s="4"/>
    </row>
    <row r="121" ht="15.75" customHeight="1">
      <c r="C121" s="4"/>
      <c r="D121" s="4"/>
      <c r="E121" s="4"/>
      <c r="F121" s="4"/>
    </row>
    <row r="122" ht="15.75" customHeight="1">
      <c r="C122" s="4"/>
      <c r="D122" s="4"/>
      <c r="E122" s="4"/>
      <c r="F122" s="4"/>
    </row>
    <row r="123" ht="15.75" customHeight="1">
      <c r="C123" s="4"/>
      <c r="D123" s="4"/>
      <c r="E123" s="4"/>
      <c r="F123" s="4"/>
    </row>
    <row r="124" ht="15.75" customHeight="1">
      <c r="C124" s="4"/>
      <c r="D124" s="4"/>
      <c r="E124" s="4"/>
      <c r="F124" s="4"/>
    </row>
    <row r="125" ht="15.75" customHeight="1">
      <c r="C125" s="4"/>
      <c r="D125" s="4"/>
      <c r="E125" s="4"/>
      <c r="F125" s="4"/>
    </row>
    <row r="126" ht="15.75" customHeight="1">
      <c r="C126" s="4"/>
      <c r="D126" s="4"/>
      <c r="E126" s="4"/>
      <c r="F126" s="4"/>
    </row>
    <row r="127" ht="15.75" customHeight="1">
      <c r="C127" s="4"/>
      <c r="D127" s="4"/>
      <c r="E127" s="4"/>
      <c r="F127" s="4"/>
    </row>
    <row r="128" ht="15.75" customHeight="1">
      <c r="C128" s="4"/>
      <c r="D128" s="4"/>
      <c r="E128" s="4"/>
      <c r="F128" s="4"/>
    </row>
    <row r="129" ht="15.75" customHeight="1">
      <c r="C129" s="4"/>
      <c r="D129" s="4"/>
      <c r="E129" s="4"/>
      <c r="F129" s="4"/>
    </row>
    <row r="130" ht="15.75" customHeight="1">
      <c r="C130" s="4"/>
      <c r="D130" s="4"/>
      <c r="E130" s="4"/>
      <c r="F130" s="4"/>
    </row>
    <row r="131" ht="15.75" customHeight="1">
      <c r="C131" s="4"/>
      <c r="D131" s="4"/>
      <c r="E131" s="4"/>
      <c r="F131" s="4"/>
    </row>
    <row r="132" ht="15.75" customHeight="1">
      <c r="C132" s="4"/>
      <c r="D132" s="4"/>
      <c r="E132" s="4"/>
      <c r="F132" s="4"/>
    </row>
    <row r="133" ht="15.75" customHeight="1">
      <c r="C133" s="4"/>
      <c r="D133" s="4"/>
      <c r="E133" s="4"/>
      <c r="F133" s="4"/>
    </row>
    <row r="134" ht="15.75" customHeight="1">
      <c r="C134" s="4"/>
      <c r="D134" s="4"/>
      <c r="E134" s="4"/>
      <c r="F134" s="4"/>
    </row>
    <row r="135" ht="15.75" customHeight="1">
      <c r="C135" s="4"/>
      <c r="D135" s="4"/>
      <c r="E135" s="4"/>
      <c r="F135" s="4"/>
    </row>
    <row r="136" ht="15.75" customHeight="1">
      <c r="C136" s="4"/>
      <c r="D136" s="4"/>
      <c r="E136" s="4"/>
      <c r="F136" s="4"/>
    </row>
    <row r="137" ht="15.75" customHeight="1">
      <c r="C137" s="4"/>
      <c r="D137" s="4"/>
      <c r="E137" s="4"/>
      <c r="F137" s="4"/>
    </row>
    <row r="138" ht="15.75" customHeight="1">
      <c r="C138" s="4"/>
      <c r="D138" s="4"/>
      <c r="E138" s="4"/>
      <c r="F138" s="4"/>
    </row>
    <row r="139" ht="15.75" customHeight="1">
      <c r="C139" s="4"/>
      <c r="D139" s="4"/>
      <c r="E139" s="4"/>
      <c r="F139" s="4"/>
    </row>
    <row r="140" ht="15.75" customHeight="1">
      <c r="C140" s="4"/>
      <c r="D140" s="4"/>
      <c r="E140" s="4"/>
      <c r="F140" s="4"/>
    </row>
    <row r="141" ht="15.75" customHeight="1">
      <c r="C141" s="4"/>
      <c r="D141" s="4"/>
      <c r="E141" s="4"/>
      <c r="F141" s="4"/>
    </row>
    <row r="142" ht="15.75" customHeight="1">
      <c r="C142" s="4"/>
      <c r="D142" s="4"/>
      <c r="E142" s="4"/>
      <c r="F142" s="4"/>
    </row>
    <row r="143" ht="15.75" customHeight="1">
      <c r="C143" s="4"/>
      <c r="D143" s="4"/>
      <c r="E143" s="4"/>
      <c r="F143" s="4"/>
    </row>
    <row r="144" ht="15.75" customHeight="1">
      <c r="C144" s="4"/>
      <c r="D144" s="4"/>
      <c r="E144" s="4"/>
      <c r="F144" s="4"/>
    </row>
    <row r="145" ht="15.75" customHeight="1">
      <c r="C145" s="4"/>
      <c r="D145" s="4"/>
      <c r="E145" s="4"/>
      <c r="F145" s="4"/>
    </row>
    <row r="146" ht="15.75" customHeight="1">
      <c r="C146" s="4"/>
      <c r="D146" s="4"/>
      <c r="E146" s="4"/>
      <c r="F146" s="4"/>
    </row>
    <row r="147" ht="15.75" customHeight="1">
      <c r="C147" s="4"/>
      <c r="D147" s="4"/>
      <c r="E147" s="4"/>
      <c r="F147" s="4"/>
    </row>
    <row r="148" ht="15.75" customHeight="1">
      <c r="C148" s="4"/>
      <c r="D148" s="4"/>
      <c r="E148" s="4"/>
      <c r="F148" s="4"/>
    </row>
    <row r="149" ht="15.75" customHeight="1">
      <c r="C149" s="4"/>
      <c r="D149" s="4"/>
      <c r="E149" s="4"/>
      <c r="F149" s="4"/>
    </row>
    <row r="150" ht="15.75" customHeight="1">
      <c r="C150" s="4"/>
      <c r="D150" s="4"/>
      <c r="E150" s="4"/>
      <c r="F150" s="4"/>
    </row>
    <row r="151" ht="15.75" customHeight="1">
      <c r="C151" s="4"/>
      <c r="D151" s="4"/>
      <c r="E151" s="4"/>
      <c r="F151" s="4"/>
    </row>
    <row r="152" ht="15.75" customHeight="1">
      <c r="C152" s="4"/>
      <c r="D152" s="4"/>
      <c r="E152" s="4"/>
      <c r="F152" s="4"/>
    </row>
    <row r="153" ht="15.75" customHeight="1">
      <c r="C153" s="4"/>
      <c r="D153" s="4"/>
      <c r="E153" s="4"/>
      <c r="F153" s="4"/>
    </row>
    <row r="154" ht="15.75" customHeight="1">
      <c r="C154" s="4"/>
      <c r="D154" s="4"/>
      <c r="E154" s="4"/>
      <c r="F154" s="4"/>
    </row>
    <row r="155" ht="15.75" customHeight="1">
      <c r="C155" s="4"/>
      <c r="D155" s="4"/>
      <c r="E155" s="4"/>
      <c r="F155" s="4"/>
    </row>
    <row r="156" ht="15.75" customHeight="1">
      <c r="C156" s="4"/>
      <c r="D156" s="4"/>
      <c r="E156" s="4"/>
      <c r="F156" s="4"/>
    </row>
    <row r="157" ht="15.75" customHeight="1">
      <c r="C157" s="4"/>
      <c r="D157" s="4"/>
      <c r="E157" s="4"/>
      <c r="F157" s="4"/>
    </row>
    <row r="158" ht="15.75" customHeight="1">
      <c r="C158" s="4"/>
      <c r="D158" s="4"/>
      <c r="E158" s="4"/>
      <c r="F158" s="4"/>
    </row>
    <row r="159" ht="15.75" customHeight="1">
      <c r="C159" s="4"/>
      <c r="D159" s="4"/>
      <c r="E159" s="4"/>
      <c r="F159" s="4"/>
    </row>
    <row r="160" ht="15.75" customHeight="1">
      <c r="C160" s="4"/>
      <c r="D160" s="4"/>
      <c r="E160" s="4"/>
      <c r="F160" s="4"/>
    </row>
    <row r="161" ht="15.75" customHeight="1">
      <c r="C161" s="4"/>
      <c r="D161" s="4"/>
      <c r="E161" s="4"/>
      <c r="F161" s="4"/>
    </row>
    <row r="162" ht="15.75" customHeight="1">
      <c r="C162" s="4"/>
      <c r="D162" s="4"/>
      <c r="E162" s="4"/>
      <c r="F162" s="4"/>
    </row>
    <row r="163" ht="15.75" customHeight="1">
      <c r="C163" s="4"/>
      <c r="D163" s="4"/>
      <c r="E163" s="4"/>
      <c r="F163" s="4"/>
    </row>
    <row r="164" ht="15.75" customHeight="1">
      <c r="C164" s="4"/>
      <c r="D164" s="4"/>
      <c r="E164" s="4"/>
      <c r="F164" s="4"/>
    </row>
    <row r="165" ht="15.75" customHeight="1">
      <c r="C165" s="4"/>
      <c r="D165" s="4"/>
      <c r="E165" s="4"/>
      <c r="F165" s="4"/>
    </row>
    <row r="166" ht="15.75" customHeight="1">
      <c r="C166" s="4"/>
      <c r="D166" s="4"/>
      <c r="E166" s="4"/>
      <c r="F166" s="4"/>
    </row>
    <row r="167" ht="15.75" customHeight="1">
      <c r="C167" s="4"/>
      <c r="D167" s="4"/>
      <c r="E167" s="4"/>
      <c r="F167" s="4"/>
    </row>
    <row r="168" ht="15.75" customHeight="1">
      <c r="C168" s="4"/>
      <c r="D168" s="4"/>
      <c r="E168" s="4"/>
      <c r="F168" s="4"/>
    </row>
    <row r="169" ht="15.75" customHeight="1">
      <c r="C169" s="4"/>
      <c r="D169" s="4"/>
      <c r="E169" s="4"/>
      <c r="F169" s="4"/>
    </row>
    <row r="170" ht="15.75" customHeight="1">
      <c r="C170" s="4"/>
      <c r="D170" s="4"/>
      <c r="E170" s="4"/>
      <c r="F170" s="4"/>
    </row>
    <row r="171" ht="15.75" customHeight="1">
      <c r="C171" s="4"/>
      <c r="D171" s="4"/>
      <c r="E171" s="4"/>
      <c r="F171" s="4"/>
    </row>
    <row r="172" ht="15.75" customHeight="1">
      <c r="C172" s="4"/>
      <c r="D172" s="4"/>
      <c r="E172" s="4"/>
      <c r="F172" s="4"/>
    </row>
    <row r="173" ht="15.75" customHeight="1">
      <c r="C173" s="4"/>
      <c r="D173" s="4"/>
      <c r="E173" s="4"/>
      <c r="F173" s="4"/>
    </row>
    <row r="174" ht="15.75" customHeight="1">
      <c r="C174" s="4"/>
      <c r="D174" s="4"/>
      <c r="E174" s="4"/>
      <c r="F174" s="4"/>
    </row>
    <row r="175" ht="15.75" customHeight="1">
      <c r="C175" s="4"/>
      <c r="D175" s="4"/>
      <c r="E175" s="4"/>
      <c r="F175" s="4"/>
    </row>
    <row r="176" ht="15.75" customHeight="1">
      <c r="C176" s="4"/>
      <c r="D176" s="4"/>
      <c r="E176" s="4"/>
      <c r="F176" s="4"/>
    </row>
    <row r="177" ht="15.75" customHeight="1">
      <c r="C177" s="4"/>
      <c r="D177" s="4"/>
      <c r="E177" s="4"/>
      <c r="F177" s="4"/>
    </row>
    <row r="178" ht="15.75" customHeight="1">
      <c r="C178" s="4"/>
      <c r="D178" s="4"/>
      <c r="E178" s="4"/>
      <c r="F178" s="4"/>
    </row>
    <row r="179" ht="15.75" customHeight="1">
      <c r="C179" s="4"/>
      <c r="D179" s="4"/>
      <c r="E179" s="4"/>
      <c r="F179" s="4"/>
    </row>
    <row r="180" ht="15.75" customHeight="1">
      <c r="C180" s="4"/>
      <c r="D180" s="4"/>
      <c r="E180" s="4"/>
      <c r="F180" s="4"/>
    </row>
    <row r="181" ht="15.75" customHeight="1">
      <c r="C181" s="4"/>
      <c r="D181" s="4"/>
      <c r="E181" s="4"/>
      <c r="F181" s="4"/>
    </row>
    <row r="182" ht="15.75" customHeight="1">
      <c r="C182" s="4"/>
      <c r="D182" s="4"/>
      <c r="E182" s="4"/>
      <c r="F182" s="4"/>
    </row>
    <row r="183" ht="15.75" customHeight="1">
      <c r="C183" s="4"/>
      <c r="D183" s="4"/>
      <c r="E183" s="4"/>
      <c r="F183" s="4"/>
    </row>
    <row r="184" ht="15.75" customHeight="1">
      <c r="C184" s="4"/>
      <c r="D184" s="4"/>
      <c r="E184" s="4"/>
      <c r="F184" s="4"/>
    </row>
    <row r="185" ht="15.75" customHeight="1">
      <c r="C185" s="4"/>
      <c r="D185" s="4"/>
      <c r="E185" s="4"/>
      <c r="F185" s="4"/>
    </row>
    <row r="186" ht="15.75" customHeight="1">
      <c r="C186" s="4"/>
      <c r="D186" s="4"/>
      <c r="E186" s="4"/>
      <c r="F186" s="4"/>
    </row>
    <row r="187" ht="15.75" customHeight="1">
      <c r="C187" s="4"/>
      <c r="D187" s="4"/>
      <c r="E187" s="4"/>
      <c r="F187" s="4"/>
    </row>
    <row r="188" ht="15.75" customHeight="1">
      <c r="C188" s="4"/>
      <c r="D188" s="4"/>
      <c r="E188" s="4"/>
      <c r="F188" s="4"/>
    </row>
    <row r="189" ht="15.75" customHeight="1">
      <c r="C189" s="4"/>
      <c r="D189" s="4"/>
      <c r="E189" s="4"/>
      <c r="F189" s="4"/>
    </row>
    <row r="190" ht="15.75" customHeight="1">
      <c r="C190" s="4"/>
      <c r="D190" s="4"/>
      <c r="E190" s="4"/>
      <c r="F190" s="4"/>
    </row>
    <row r="191" ht="15.75" customHeight="1">
      <c r="C191" s="4"/>
      <c r="D191" s="4"/>
      <c r="E191" s="4"/>
      <c r="F191" s="4"/>
    </row>
    <row r="192" ht="15.75" customHeight="1">
      <c r="C192" s="4"/>
      <c r="D192" s="4"/>
      <c r="E192" s="4"/>
      <c r="F192" s="4"/>
    </row>
    <row r="193" ht="15.75" customHeight="1">
      <c r="C193" s="4"/>
      <c r="D193" s="4"/>
      <c r="E193" s="4"/>
      <c r="F193" s="4"/>
    </row>
    <row r="194" ht="15.75" customHeight="1">
      <c r="C194" s="4"/>
      <c r="D194" s="4"/>
      <c r="E194" s="4"/>
      <c r="F194" s="4"/>
    </row>
    <row r="195" ht="15.75" customHeight="1">
      <c r="C195" s="4"/>
      <c r="D195" s="4"/>
      <c r="E195" s="4"/>
      <c r="F195" s="4"/>
    </row>
    <row r="196" ht="15.75" customHeight="1">
      <c r="C196" s="4"/>
      <c r="D196" s="4"/>
      <c r="E196" s="4"/>
      <c r="F196" s="4"/>
    </row>
    <row r="197" ht="15.75" customHeight="1">
      <c r="C197" s="4"/>
      <c r="D197" s="4"/>
      <c r="E197" s="4"/>
      <c r="F197" s="4"/>
    </row>
    <row r="198" ht="15.75" customHeight="1">
      <c r="C198" s="4"/>
      <c r="D198" s="4"/>
      <c r="E198" s="4"/>
      <c r="F198" s="4"/>
    </row>
    <row r="199" ht="15.75" customHeight="1">
      <c r="C199" s="4"/>
      <c r="D199" s="4"/>
      <c r="E199" s="4"/>
      <c r="F199" s="4"/>
    </row>
    <row r="200" ht="15.75" customHeight="1">
      <c r="C200" s="4"/>
      <c r="D200" s="4"/>
      <c r="E200" s="4"/>
      <c r="F200" s="4"/>
    </row>
    <row r="201" ht="15.75" customHeight="1">
      <c r="C201" s="4"/>
      <c r="D201" s="4"/>
      <c r="E201" s="4"/>
      <c r="F201" s="4"/>
    </row>
    <row r="202" ht="15.75" customHeight="1">
      <c r="C202" s="4"/>
      <c r="D202" s="4"/>
      <c r="E202" s="4"/>
      <c r="F202" s="4"/>
    </row>
    <row r="203" ht="15.75" customHeight="1">
      <c r="C203" s="4"/>
      <c r="D203" s="4"/>
      <c r="E203" s="4"/>
      <c r="F203" s="4"/>
    </row>
    <row r="204" ht="15.75" customHeight="1">
      <c r="C204" s="4"/>
      <c r="D204" s="4"/>
      <c r="E204" s="4"/>
      <c r="F204" s="4"/>
    </row>
    <row r="205" ht="15.75" customHeight="1">
      <c r="C205" s="4"/>
      <c r="D205" s="4"/>
      <c r="E205" s="4"/>
      <c r="F205" s="4"/>
    </row>
    <row r="206" ht="15.75" customHeight="1">
      <c r="C206" s="4"/>
      <c r="D206" s="4"/>
      <c r="E206" s="4"/>
      <c r="F206" s="4"/>
    </row>
    <row r="207" ht="15.75" customHeight="1">
      <c r="C207" s="4"/>
      <c r="D207" s="4"/>
      <c r="E207" s="4"/>
      <c r="F207" s="4"/>
    </row>
    <row r="208" ht="15.75" customHeight="1">
      <c r="C208" s="4"/>
      <c r="D208" s="4"/>
      <c r="E208" s="4"/>
      <c r="F208" s="4"/>
    </row>
    <row r="209" ht="15.75" customHeight="1">
      <c r="C209" s="4"/>
      <c r="D209" s="4"/>
      <c r="E209" s="4"/>
      <c r="F209" s="4"/>
    </row>
    <row r="210" ht="15.75" customHeight="1">
      <c r="C210" s="4"/>
      <c r="D210" s="4"/>
      <c r="E210" s="4"/>
      <c r="F210" s="4"/>
    </row>
    <row r="211" ht="15.75" customHeight="1">
      <c r="C211" s="4"/>
      <c r="D211" s="4"/>
      <c r="E211" s="4"/>
      <c r="F211" s="4"/>
    </row>
    <row r="212" ht="15.75" customHeight="1">
      <c r="C212" s="4"/>
      <c r="D212" s="4"/>
      <c r="E212" s="4"/>
      <c r="F212" s="4"/>
    </row>
    <row r="213" ht="15.75" customHeight="1">
      <c r="C213" s="4"/>
      <c r="D213" s="4"/>
      <c r="E213" s="4"/>
      <c r="F213" s="4"/>
    </row>
    <row r="214" ht="15.75" customHeight="1">
      <c r="C214" s="4"/>
      <c r="D214" s="4"/>
      <c r="E214" s="4"/>
      <c r="F214" s="4"/>
    </row>
    <row r="215" ht="15.75" customHeight="1">
      <c r="C215" s="4"/>
      <c r="D215" s="4"/>
      <c r="E215" s="4"/>
      <c r="F215" s="4"/>
    </row>
    <row r="216" ht="15.75" customHeight="1">
      <c r="C216" s="4"/>
      <c r="D216" s="4"/>
      <c r="E216" s="4"/>
      <c r="F216" s="4"/>
    </row>
    <row r="217" ht="15.75" customHeight="1">
      <c r="C217" s="4"/>
      <c r="D217" s="4"/>
      <c r="E217" s="4"/>
      <c r="F217" s="4"/>
    </row>
    <row r="218" ht="15.75" customHeight="1">
      <c r="C218" s="4"/>
      <c r="D218" s="4"/>
      <c r="E218" s="4"/>
      <c r="F218" s="4"/>
    </row>
    <row r="219" ht="15.75" customHeight="1">
      <c r="C219" s="4"/>
      <c r="D219" s="4"/>
      <c r="E219" s="4"/>
      <c r="F219" s="4"/>
    </row>
    <row r="220" ht="15.75" customHeight="1">
      <c r="C220" s="4"/>
      <c r="D220" s="4"/>
      <c r="E220" s="4"/>
      <c r="F220" s="4"/>
    </row>
    <row r="221" ht="15.75" customHeight="1">
      <c r="C221" s="4"/>
      <c r="D221" s="4"/>
      <c r="E221" s="4"/>
      <c r="F221" s="4"/>
    </row>
    <row r="222" ht="15.75" customHeight="1">
      <c r="C222" s="4"/>
      <c r="D222" s="4"/>
      <c r="E222" s="4"/>
      <c r="F222" s="4"/>
    </row>
    <row r="223" ht="15.75" customHeight="1">
      <c r="C223" s="4"/>
      <c r="D223" s="4"/>
      <c r="E223" s="4"/>
      <c r="F223" s="4"/>
    </row>
    <row r="224" ht="15.75" customHeight="1">
      <c r="C224" s="4"/>
      <c r="D224" s="4"/>
      <c r="E224" s="4"/>
      <c r="F224" s="4"/>
    </row>
    <row r="225" ht="15.75" customHeight="1">
      <c r="C225" s="4"/>
      <c r="D225" s="4"/>
      <c r="E225" s="4"/>
      <c r="F225" s="4"/>
    </row>
    <row r="226" ht="15.75" customHeight="1">
      <c r="C226" s="4"/>
      <c r="D226" s="4"/>
      <c r="E226" s="4"/>
      <c r="F226" s="4"/>
    </row>
    <row r="227" ht="15.75" customHeight="1">
      <c r="C227" s="4"/>
      <c r="D227" s="4"/>
      <c r="E227" s="4"/>
      <c r="F227" s="4"/>
    </row>
    <row r="228" ht="15.75" customHeight="1">
      <c r="C228" s="4"/>
      <c r="D228" s="4"/>
      <c r="E228" s="4"/>
      <c r="F228" s="4"/>
    </row>
    <row r="229" ht="15.75" customHeight="1">
      <c r="C229" s="4"/>
      <c r="D229" s="4"/>
      <c r="E229" s="4"/>
      <c r="F229" s="4"/>
    </row>
    <row r="230" ht="15.75" customHeight="1">
      <c r="C230" s="4"/>
      <c r="D230" s="4"/>
      <c r="E230" s="4"/>
      <c r="F230" s="4"/>
    </row>
    <row r="231" ht="15.75" customHeight="1">
      <c r="C231" s="4"/>
      <c r="D231" s="4"/>
      <c r="E231" s="4"/>
      <c r="F231" s="4"/>
    </row>
    <row r="232" ht="15.75" customHeight="1">
      <c r="C232" s="4"/>
      <c r="D232" s="4"/>
      <c r="E232" s="4"/>
      <c r="F232" s="4"/>
    </row>
    <row r="233" ht="15.75" customHeight="1">
      <c r="C233" s="4"/>
      <c r="D233" s="4"/>
      <c r="E233" s="4"/>
      <c r="F233" s="4"/>
    </row>
    <row r="234" ht="15.75" customHeight="1">
      <c r="C234" s="4"/>
      <c r="D234" s="4"/>
      <c r="E234" s="4"/>
      <c r="F234" s="4"/>
    </row>
    <row r="235" ht="15.75" customHeight="1">
      <c r="C235" s="4"/>
      <c r="D235" s="4"/>
      <c r="E235" s="4"/>
      <c r="F235" s="4"/>
    </row>
    <row r="236" ht="15.75" customHeight="1">
      <c r="C236" s="4"/>
      <c r="D236" s="4"/>
      <c r="E236" s="4"/>
      <c r="F236" s="4"/>
    </row>
    <row r="237" ht="15.75" customHeight="1">
      <c r="C237" s="4"/>
      <c r="D237" s="4"/>
      <c r="E237" s="4"/>
      <c r="F237" s="4"/>
    </row>
    <row r="238" ht="15.75" customHeight="1">
      <c r="C238" s="4"/>
      <c r="D238" s="4"/>
      <c r="E238" s="4"/>
      <c r="F238" s="4"/>
    </row>
    <row r="239" ht="15.75" customHeight="1">
      <c r="C239" s="4"/>
      <c r="D239" s="4"/>
      <c r="E239" s="4"/>
      <c r="F239" s="4"/>
    </row>
    <row r="240" ht="15.75" customHeight="1">
      <c r="C240" s="4"/>
      <c r="D240" s="4"/>
      <c r="E240" s="4"/>
      <c r="F240" s="4"/>
    </row>
    <row r="241" ht="15.75" customHeight="1">
      <c r="C241" s="4"/>
      <c r="D241" s="4"/>
      <c r="E241" s="4"/>
      <c r="F241" s="4"/>
    </row>
    <row r="242" ht="15.75" customHeight="1">
      <c r="C242" s="4"/>
      <c r="D242" s="4"/>
      <c r="E242" s="4"/>
      <c r="F242" s="4"/>
    </row>
    <row r="243" ht="15.75" customHeight="1">
      <c r="C243" s="4"/>
      <c r="D243" s="4"/>
      <c r="E243" s="4"/>
      <c r="F243" s="4"/>
    </row>
    <row r="244" ht="15.75" customHeight="1">
      <c r="C244" s="4"/>
      <c r="D244" s="4"/>
      <c r="E244" s="4"/>
      <c r="F244" s="4"/>
    </row>
    <row r="245" ht="15.75" customHeight="1">
      <c r="C245" s="4"/>
      <c r="D245" s="4"/>
      <c r="E245" s="4"/>
      <c r="F245" s="4"/>
    </row>
    <row r="246" ht="15.75" customHeight="1">
      <c r="C246" s="4"/>
      <c r="D246" s="4"/>
      <c r="E246" s="4"/>
      <c r="F246" s="4"/>
    </row>
    <row r="247" ht="15.75" customHeight="1">
      <c r="C247" s="4"/>
      <c r="D247" s="4"/>
      <c r="E247" s="4"/>
      <c r="F247" s="4"/>
    </row>
    <row r="248" ht="15.75" customHeight="1">
      <c r="C248" s="4"/>
      <c r="D248" s="4"/>
      <c r="E248" s="4"/>
      <c r="F248" s="4"/>
    </row>
    <row r="249" ht="15.75" customHeight="1">
      <c r="C249" s="4"/>
      <c r="D249" s="4"/>
      <c r="E249" s="4"/>
      <c r="F249" s="4"/>
    </row>
    <row r="250" ht="15.75" customHeight="1">
      <c r="C250" s="4"/>
      <c r="D250" s="4"/>
      <c r="E250" s="4"/>
      <c r="F250" s="4"/>
    </row>
    <row r="251" ht="15.75" customHeight="1">
      <c r="C251" s="4"/>
      <c r="D251" s="4"/>
      <c r="E251" s="4"/>
      <c r="F251" s="4"/>
    </row>
    <row r="252" ht="15.75" customHeight="1">
      <c r="C252" s="4"/>
      <c r="D252" s="4"/>
      <c r="E252" s="4"/>
      <c r="F252" s="4"/>
    </row>
    <row r="253" ht="15.75" customHeight="1">
      <c r="C253" s="4"/>
      <c r="D253" s="4"/>
      <c r="E253" s="4"/>
      <c r="F253" s="4"/>
    </row>
    <row r="254" ht="15.75" customHeight="1">
      <c r="C254" s="4"/>
      <c r="D254" s="4"/>
      <c r="E254" s="4"/>
      <c r="F254" s="4"/>
    </row>
    <row r="255" ht="15.75" customHeight="1">
      <c r="C255" s="4"/>
      <c r="D255" s="4"/>
      <c r="E255" s="4"/>
      <c r="F255" s="4"/>
    </row>
    <row r="256" ht="15.75" customHeight="1">
      <c r="C256" s="4"/>
      <c r="D256" s="4"/>
      <c r="E256" s="4"/>
      <c r="F256" s="4"/>
    </row>
    <row r="257" ht="15.75" customHeight="1">
      <c r="C257" s="4"/>
      <c r="D257" s="4"/>
      <c r="E257" s="4"/>
      <c r="F257" s="4"/>
    </row>
    <row r="258" ht="15.75" customHeight="1">
      <c r="C258" s="4"/>
      <c r="D258" s="4"/>
      <c r="E258" s="4"/>
      <c r="F258" s="4"/>
    </row>
    <row r="259" ht="15.75" customHeight="1">
      <c r="C259" s="4"/>
      <c r="D259" s="4"/>
      <c r="E259" s="4"/>
      <c r="F259" s="4"/>
    </row>
    <row r="260" ht="15.75" customHeight="1">
      <c r="C260" s="4"/>
      <c r="D260" s="4"/>
      <c r="E260" s="4"/>
      <c r="F260" s="4"/>
    </row>
    <row r="261" ht="15.75" customHeight="1">
      <c r="C261" s="4"/>
      <c r="D261" s="4"/>
      <c r="E261" s="4"/>
      <c r="F261" s="4"/>
    </row>
    <row r="262" ht="15.75" customHeight="1">
      <c r="C262" s="4"/>
      <c r="D262" s="4"/>
      <c r="E262" s="4"/>
      <c r="F262" s="4"/>
    </row>
    <row r="263" ht="15.75" customHeight="1">
      <c r="C263" s="4"/>
      <c r="D263" s="4"/>
      <c r="E263" s="4"/>
      <c r="F263" s="4"/>
    </row>
    <row r="264" ht="15.75" customHeight="1">
      <c r="C264" s="4"/>
      <c r="D264" s="4"/>
      <c r="E264" s="4"/>
      <c r="F264" s="4"/>
    </row>
    <row r="265" ht="15.75" customHeight="1">
      <c r="C265" s="4"/>
      <c r="D265" s="4"/>
      <c r="E265" s="4"/>
      <c r="F265" s="4"/>
    </row>
    <row r="266" ht="15.75" customHeight="1">
      <c r="C266" s="4"/>
      <c r="D266" s="4"/>
      <c r="E266" s="4"/>
      <c r="F266" s="4"/>
    </row>
    <row r="267" ht="15.75" customHeight="1">
      <c r="C267" s="4"/>
      <c r="D267" s="4"/>
      <c r="E267" s="4"/>
      <c r="F267" s="4"/>
    </row>
    <row r="268" ht="15.75" customHeight="1">
      <c r="C268" s="4"/>
      <c r="D268" s="4"/>
      <c r="E268" s="4"/>
      <c r="F268" s="4"/>
    </row>
    <row r="269" ht="15.75" customHeight="1">
      <c r="C269" s="4"/>
      <c r="D269" s="4"/>
      <c r="E269" s="4"/>
      <c r="F269" s="4"/>
    </row>
    <row r="270" ht="15.75" customHeight="1">
      <c r="C270" s="4"/>
      <c r="D270" s="4"/>
      <c r="E270" s="4"/>
      <c r="F270" s="4"/>
    </row>
    <row r="271" ht="15.75" customHeight="1">
      <c r="C271" s="4"/>
      <c r="D271" s="4"/>
      <c r="E271" s="4"/>
      <c r="F271" s="4"/>
    </row>
    <row r="272" ht="15.75" customHeight="1">
      <c r="C272" s="4"/>
      <c r="D272" s="4"/>
      <c r="E272" s="4"/>
      <c r="F272" s="4"/>
    </row>
    <row r="273" ht="15.75" customHeight="1">
      <c r="C273" s="4"/>
      <c r="D273" s="4"/>
      <c r="E273" s="4"/>
      <c r="F273" s="4"/>
    </row>
    <row r="274" ht="15.75" customHeight="1">
      <c r="C274" s="4"/>
      <c r="D274" s="4"/>
      <c r="E274" s="4"/>
      <c r="F274" s="4"/>
    </row>
    <row r="275" ht="15.75" customHeight="1">
      <c r="C275" s="4"/>
      <c r="D275" s="4"/>
      <c r="E275" s="4"/>
      <c r="F275" s="4"/>
    </row>
    <row r="276" ht="15.75" customHeight="1">
      <c r="C276" s="4"/>
      <c r="D276" s="4"/>
      <c r="E276" s="4"/>
      <c r="F276" s="4"/>
    </row>
    <row r="277" ht="15.75" customHeight="1">
      <c r="C277" s="4"/>
      <c r="D277" s="4"/>
      <c r="E277" s="4"/>
      <c r="F277" s="4"/>
    </row>
    <row r="278" ht="15.75" customHeight="1">
      <c r="C278" s="4"/>
      <c r="D278" s="4"/>
      <c r="E278" s="4"/>
      <c r="F278" s="4"/>
    </row>
    <row r="279" ht="15.75" customHeight="1">
      <c r="C279" s="4"/>
      <c r="D279" s="4"/>
      <c r="E279" s="4"/>
      <c r="F279" s="4"/>
    </row>
    <row r="280" ht="15.75" customHeight="1">
      <c r="C280" s="4"/>
      <c r="D280" s="4"/>
      <c r="E280" s="4"/>
      <c r="F280" s="4"/>
    </row>
    <row r="281" ht="15.75" customHeight="1">
      <c r="C281" s="4"/>
      <c r="D281" s="4"/>
      <c r="E281" s="4"/>
      <c r="F281" s="4"/>
    </row>
    <row r="282" ht="15.75" customHeight="1">
      <c r="C282" s="4"/>
      <c r="D282" s="4"/>
      <c r="E282" s="4"/>
      <c r="F282" s="4"/>
    </row>
    <row r="283" ht="15.75" customHeight="1">
      <c r="C283" s="4"/>
      <c r="D283" s="4"/>
      <c r="E283" s="4"/>
      <c r="F283" s="4"/>
    </row>
    <row r="284" ht="15.75" customHeight="1">
      <c r="C284" s="4"/>
      <c r="D284" s="4"/>
      <c r="E284" s="4"/>
      <c r="F284" s="4"/>
    </row>
    <row r="285" ht="15.75" customHeight="1">
      <c r="C285" s="4"/>
      <c r="D285" s="4"/>
      <c r="E285" s="4"/>
      <c r="F285" s="4"/>
    </row>
    <row r="286" ht="15.75" customHeight="1">
      <c r="C286" s="4"/>
      <c r="D286" s="4"/>
      <c r="E286" s="4"/>
      <c r="F286" s="4"/>
    </row>
    <row r="287" ht="15.75" customHeight="1">
      <c r="C287" s="4"/>
      <c r="D287" s="4"/>
      <c r="E287" s="4"/>
      <c r="F287" s="4"/>
    </row>
    <row r="288" ht="15.75" customHeight="1">
      <c r="C288" s="4"/>
      <c r="D288" s="4"/>
      <c r="E288" s="4"/>
      <c r="F288" s="4"/>
    </row>
    <row r="289" ht="15.75" customHeight="1">
      <c r="C289" s="4"/>
      <c r="D289" s="4"/>
      <c r="E289" s="4"/>
      <c r="F289" s="4"/>
    </row>
    <row r="290" ht="15.75" customHeight="1">
      <c r="C290" s="4"/>
      <c r="D290" s="4"/>
      <c r="E290" s="4"/>
      <c r="F290" s="4"/>
    </row>
    <row r="291" ht="15.75" customHeight="1">
      <c r="C291" s="4"/>
      <c r="D291" s="4"/>
      <c r="E291" s="4"/>
      <c r="F291" s="4"/>
    </row>
    <row r="292" ht="15.75" customHeight="1">
      <c r="C292" s="4"/>
      <c r="D292" s="4"/>
      <c r="E292" s="4"/>
      <c r="F292" s="4"/>
    </row>
    <row r="293" ht="15.75" customHeight="1">
      <c r="C293" s="4"/>
      <c r="D293" s="4"/>
      <c r="E293" s="4"/>
      <c r="F293" s="4"/>
    </row>
    <row r="294" ht="15.75" customHeight="1">
      <c r="C294" s="4"/>
      <c r="D294" s="4"/>
      <c r="E294" s="4"/>
      <c r="F294" s="4"/>
    </row>
    <row r="295" ht="15.75" customHeight="1">
      <c r="C295" s="4"/>
      <c r="D295" s="4"/>
      <c r="E295" s="4"/>
      <c r="F295" s="4"/>
    </row>
    <row r="296" ht="15.75" customHeight="1">
      <c r="C296" s="4"/>
      <c r="D296" s="4"/>
      <c r="E296" s="4"/>
      <c r="F296" s="4"/>
    </row>
    <row r="297" ht="15.75" customHeight="1">
      <c r="C297" s="4"/>
      <c r="D297" s="4"/>
      <c r="E297" s="4"/>
      <c r="F297" s="4"/>
    </row>
    <row r="298" ht="15.75" customHeight="1">
      <c r="C298" s="4"/>
      <c r="D298" s="4"/>
      <c r="E298" s="4"/>
      <c r="F298" s="4"/>
    </row>
    <row r="299" ht="15.75" customHeight="1">
      <c r="C299" s="4"/>
      <c r="D299" s="4"/>
      <c r="E299" s="4"/>
      <c r="F299" s="4"/>
    </row>
    <row r="300" ht="15.75" customHeight="1">
      <c r="C300" s="4"/>
      <c r="D300" s="4"/>
      <c r="E300" s="4"/>
      <c r="F300" s="4"/>
    </row>
    <row r="301" ht="15.75" customHeight="1">
      <c r="C301" s="4"/>
      <c r="D301" s="4"/>
      <c r="E301" s="4"/>
      <c r="F301" s="4"/>
    </row>
    <row r="302" ht="15.75" customHeight="1">
      <c r="C302" s="4"/>
      <c r="D302" s="4"/>
      <c r="E302" s="4"/>
      <c r="F302" s="4"/>
    </row>
    <row r="303" ht="15.75" customHeight="1">
      <c r="C303" s="4"/>
      <c r="D303" s="4"/>
      <c r="E303" s="4"/>
      <c r="F303" s="4"/>
    </row>
    <row r="304" ht="15.75" customHeight="1">
      <c r="C304" s="4"/>
      <c r="D304" s="4"/>
      <c r="E304" s="4"/>
      <c r="F304" s="4"/>
    </row>
    <row r="305" ht="15.75" customHeight="1">
      <c r="C305" s="4"/>
      <c r="D305" s="4"/>
      <c r="E305" s="4"/>
      <c r="F305" s="4"/>
    </row>
    <row r="306" ht="15.75" customHeight="1">
      <c r="C306" s="4"/>
      <c r="D306" s="4"/>
      <c r="E306" s="4"/>
      <c r="F306" s="4"/>
    </row>
    <row r="307" ht="15.75" customHeight="1">
      <c r="C307" s="4"/>
      <c r="D307" s="4"/>
      <c r="E307" s="4"/>
      <c r="F307" s="4"/>
    </row>
    <row r="308" ht="15.75" customHeight="1">
      <c r="C308" s="4"/>
      <c r="D308" s="4"/>
      <c r="E308" s="4"/>
      <c r="F308" s="4"/>
    </row>
    <row r="309" ht="15.75" customHeight="1">
      <c r="C309" s="4"/>
      <c r="D309" s="4"/>
      <c r="E309" s="4"/>
      <c r="F309" s="4"/>
    </row>
    <row r="310" ht="15.75" customHeight="1">
      <c r="C310" s="4"/>
      <c r="D310" s="4"/>
      <c r="E310" s="4"/>
      <c r="F310" s="4"/>
    </row>
    <row r="311" ht="15.75" customHeight="1">
      <c r="C311" s="4"/>
      <c r="D311" s="4"/>
      <c r="E311" s="4"/>
      <c r="F311" s="4"/>
    </row>
    <row r="312" ht="15.75" customHeight="1">
      <c r="C312" s="4"/>
      <c r="D312" s="4"/>
      <c r="E312" s="4"/>
      <c r="F312" s="4"/>
    </row>
    <row r="313" ht="15.75" customHeight="1">
      <c r="C313" s="4"/>
      <c r="D313" s="4"/>
      <c r="E313" s="4"/>
      <c r="F313" s="4"/>
    </row>
    <row r="314" ht="15.75" customHeight="1">
      <c r="C314" s="4"/>
      <c r="D314" s="4"/>
      <c r="E314" s="4"/>
      <c r="F314" s="4"/>
    </row>
    <row r="315" ht="15.75" customHeight="1">
      <c r="C315" s="4"/>
      <c r="D315" s="4"/>
      <c r="E315" s="4"/>
      <c r="F315" s="4"/>
    </row>
    <row r="316" ht="15.75" customHeight="1">
      <c r="C316" s="4"/>
      <c r="D316" s="4"/>
      <c r="E316" s="4"/>
      <c r="F316" s="4"/>
    </row>
    <row r="317" ht="15.75" customHeight="1">
      <c r="C317" s="4"/>
      <c r="D317" s="4"/>
      <c r="E317" s="4"/>
      <c r="F317" s="4"/>
    </row>
    <row r="318" ht="15.75" customHeight="1">
      <c r="C318" s="4"/>
      <c r="D318" s="4"/>
      <c r="E318" s="4"/>
      <c r="F318" s="4"/>
    </row>
    <row r="319" ht="15.75" customHeight="1">
      <c r="C319" s="4"/>
      <c r="D319" s="4"/>
      <c r="E319" s="4"/>
      <c r="F319" s="4"/>
    </row>
    <row r="320" ht="15.75" customHeight="1">
      <c r="C320" s="4"/>
      <c r="D320" s="4"/>
      <c r="E320" s="4"/>
      <c r="F320" s="4"/>
    </row>
    <row r="321" ht="15.75" customHeight="1">
      <c r="C321" s="4"/>
      <c r="D321" s="4"/>
      <c r="E321" s="4"/>
      <c r="F321" s="4"/>
    </row>
    <row r="322" ht="15.75" customHeight="1">
      <c r="C322" s="4"/>
      <c r="D322" s="4"/>
      <c r="E322" s="4"/>
      <c r="F322" s="4"/>
    </row>
    <row r="323" ht="15.75" customHeight="1">
      <c r="C323" s="4"/>
      <c r="D323" s="4"/>
      <c r="E323" s="4"/>
      <c r="F323" s="4"/>
    </row>
    <row r="324" ht="15.75" customHeight="1">
      <c r="C324" s="4"/>
      <c r="D324" s="4"/>
      <c r="E324" s="4"/>
      <c r="F324" s="4"/>
    </row>
    <row r="325" ht="15.75" customHeight="1">
      <c r="C325" s="4"/>
      <c r="D325" s="4"/>
      <c r="E325" s="4"/>
      <c r="F325" s="4"/>
    </row>
    <row r="326" ht="15.75" customHeight="1">
      <c r="C326" s="4"/>
      <c r="D326" s="4"/>
      <c r="E326" s="4"/>
      <c r="F326" s="4"/>
    </row>
    <row r="327" ht="15.75" customHeight="1">
      <c r="C327" s="4"/>
      <c r="D327" s="4"/>
      <c r="E327" s="4"/>
      <c r="F327" s="4"/>
    </row>
    <row r="328" ht="15.75" customHeight="1">
      <c r="C328" s="4"/>
      <c r="D328" s="4"/>
      <c r="E328" s="4"/>
      <c r="F328" s="4"/>
    </row>
    <row r="329" ht="15.75" customHeight="1">
      <c r="C329" s="4"/>
      <c r="D329" s="4"/>
      <c r="E329" s="4"/>
      <c r="F329" s="4"/>
    </row>
    <row r="330" ht="15.75" customHeight="1">
      <c r="C330" s="4"/>
      <c r="D330" s="4"/>
      <c r="E330" s="4"/>
      <c r="F330" s="4"/>
    </row>
    <row r="331" ht="15.75" customHeight="1">
      <c r="C331" s="4"/>
      <c r="D331" s="4"/>
      <c r="E331" s="4"/>
      <c r="F331" s="4"/>
    </row>
    <row r="332" ht="15.75" customHeight="1">
      <c r="C332" s="4"/>
      <c r="D332" s="4"/>
      <c r="E332" s="4"/>
      <c r="F332" s="4"/>
    </row>
    <row r="333" ht="15.75" customHeight="1">
      <c r="C333" s="4"/>
      <c r="D333" s="4"/>
      <c r="E333" s="4"/>
      <c r="F333" s="4"/>
    </row>
    <row r="334" ht="15.75" customHeight="1">
      <c r="C334" s="4"/>
      <c r="D334" s="4"/>
      <c r="E334" s="4"/>
      <c r="F334" s="4"/>
    </row>
    <row r="335" ht="15.75" customHeight="1">
      <c r="C335" s="4"/>
      <c r="D335" s="4"/>
      <c r="E335" s="4"/>
      <c r="F335" s="4"/>
    </row>
    <row r="336" ht="15.75" customHeight="1">
      <c r="C336" s="4"/>
      <c r="D336" s="4"/>
      <c r="E336" s="4"/>
      <c r="F336" s="4"/>
    </row>
    <row r="337" ht="15.75" customHeight="1">
      <c r="C337" s="4"/>
      <c r="D337" s="4"/>
      <c r="E337" s="4"/>
      <c r="F337" s="4"/>
    </row>
    <row r="338" ht="15.75" customHeight="1">
      <c r="C338" s="4"/>
      <c r="D338" s="4"/>
      <c r="E338" s="4"/>
      <c r="F338" s="4"/>
    </row>
    <row r="339" ht="15.75" customHeight="1">
      <c r="C339" s="4"/>
      <c r="D339" s="4"/>
      <c r="E339" s="4"/>
      <c r="F339" s="4"/>
    </row>
    <row r="340" ht="15.75" customHeight="1">
      <c r="C340" s="4"/>
      <c r="D340" s="4"/>
      <c r="E340" s="4"/>
      <c r="F340" s="4"/>
    </row>
    <row r="341" ht="15.75" customHeight="1">
      <c r="C341" s="4"/>
      <c r="D341" s="4"/>
      <c r="E341" s="4"/>
      <c r="F341" s="4"/>
    </row>
    <row r="342" ht="15.75" customHeight="1">
      <c r="C342" s="4"/>
      <c r="D342" s="4"/>
      <c r="E342" s="4"/>
      <c r="F342" s="4"/>
    </row>
    <row r="343" ht="15.75" customHeight="1">
      <c r="C343" s="4"/>
      <c r="D343" s="4"/>
      <c r="E343" s="4"/>
      <c r="F343" s="4"/>
    </row>
    <row r="344" ht="15.75" customHeight="1">
      <c r="C344" s="4"/>
      <c r="D344" s="4"/>
      <c r="E344" s="4"/>
      <c r="F344" s="4"/>
    </row>
    <row r="345" ht="15.75" customHeight="1">
      <c r="C345" s="4"/>
      <c r="D345" s="4"/>
      <c r="E345" s="4"/>
      <c r="F345" s="4"/>
    </row>
    <row r="346" ht="15.75" customHeight="1">
      <c r="C346" s="4"/>
      <c r="D346" s="4"/>
      <c r="E346" s="4"/>
      <c r="F346" s="4"/>
    </row>
    <row r="347" ht="15.75" customHeight="1">
      <c r="C347" s="4"/>
      <c r="D347" s="4"/>
      <c r="E347" s="4"/>
      <c r="F347" s="4"/>
    </row>
    <row r="348" ht="15.75" customHeight="1">
      <c r="C348" s="4"/>
      <c r="D348" s="4"/>
      <c r="E348" s="4"/>
      <c r="F348" s="4"/>
    </row>
    <row r="349" ht="15.75" customHeight="1">
      <c r="C349" s="4"/>
      <c r="D349" s="4"/>
      <c r="E349" s="4"/>
      <c r="F349" s="4"/>
    </row>
    <row r="350" ht="15.75" customHeight="1">
      <c r="C350" s="4"/>
      <c r="D350" s="4"/>
      <c r="E350" s="4"/>
      <c r="F350" s="4"/>
    </row>
    <row r="351" ht="15.75" customHeight="1">
      <c r="C351" s="4"/>
      <c r="D351" s="4"/>
      <c r="E351" s="4"/>
      <c r="F351" s="4"/>
    </row>
    <row r="352" ht="15.75" customHeight="1">
      <c r="C352" s="4"/>
      <c r="D352" s="4"/>
      <c r="E352" s="4"/>
      <c r="F352" s="4"/>
    </row>
    <row r="353" ht="15.75" customHeight="1">
      <c r="C353" s="4"/>
      <c r="D353" s="4"/>
      <c r="E353" s="4"/>
      <c r="F353" s="4"/>
    </row>
    <row r="354" ht="15.75" customHeight="1">
      <c r="C354" s="4"/>
      <c r="D354" s="4"/>
      <c r="E354" s="4"/>
      <c r="F354" s="4"/>
    </row>
    <row r="355" ht="15.75" customHeight="1">
      <c r="C355" s="4"/>
      <c r="D355" s="4"/>
      <c r="E355" s="4"/>
      <c r="F355" s="4"/>
    </row>
    <row r="356" ht="15.75" customHeight="1">
      <c r="C356" s="4"/>
      <c r="D356" s="4"/>
      <c r="E356" s="4"/>
      <c r="F356" s="4"/>
    </row>
    <row r="357" ht="15.75" customHeight="1">
      <c r="C357" s="4"/>
      <c r="D357" s="4"/>
      <c r="E357" s="4"/>
      <c r="F357" s="4"/>
    </row>
    <row r="358" ht="15.75" customHeight="1">
      <c r="C358" s="4"/>
      <c r="D358" s="4"/>
      <c r="E358" s="4"/>
      <c r="F358" s="4"/>
    </row>
    <row r="359" ht="15.75" customHeight="1">
      <c r="C359" s="4"/>
      <c r="D359" s="4"/>
      <c r="E359" s="4"/>
      <c r="F359" s="4"/>
    </row>
    <row r="360" ht="15.75" customHeight="1">
      <c r="C360" s="4"/>
      <c r="D360" s="4"/>
      <c r="E360" s="4"/>
      <c r="F360" s="4"/>
    </row>
    <row r="361" ht="15.75" customHeight="1">
      <c r="C361" s="4"/>
      <c r="D361" s="4"/>
      <c r="E361" s="4"/>
      <c r="F361" s="4"/>
    </row>
    <row r="362" ht="15.75" customHeight="1">
      <c r="C362" s="4"/>
      <c r="D362" s="4"/>
      <c r="E362" s="4"/>
      <c r="F362" s="4"/>
    </row>
    <row r="363" ht="15.75" customHeight="1">
      <c r="C363" s="4"/>
      <c r="D363" s="4"/>
      <c r="E363" s="4"/>
      <c r="F363" s="4"/>
    </row>
    <row r="364" ht="15.75" customHeight="1">
      <c r="C364" s="4"/>
      <c r="D364" s="4"/>
      <c r="E364" s="4"/>
      <c r="F364" s="4"/>
    </row>
    <row r="365" ht="15.75" customHeight="1">
      <c r="C365" s="4"/>
      <c r="D365" s="4"/>
      <c r="E365" s="4"/>
      <c r="F365" s="4"/>
    </row>
    <row r="366" ht="15.75" customHeight="1">
      <c r="C366" s="4"/>
      <c r="D366" s="4"/>
      <c r="E366" s="4"/>
      <c r="F366" s="4"/>
    </row>
    <row r="367" ht="15.75" customHeight="1">
      <c r="C367" s="4"/>
      <c r="D367" s="4"/>
      <c r="E367" s="4"/>
      <c r="F367" s="4"/>
    </row>
    <row r="368" ht="15.75" customHeight="1">
      <c r="C368" s="4"/>
      <c r="D368" s="4"/>
      <c r="E368" s="4"/>
      <c r="F368" s="4"/>
    </row>
    <row r="369" ht="15.75" customHeight="1">
      <c r="C369" s="4"/>
      <c r="D369" s="4"/>
      <c r="E369" s="4"/>
      <c r="F369" s="4"/>
    </row>
    <row r="370" ht="15.75" customHeight="1">
      <c r="C370" s="4"/>
      <c r="D370" s="4"/>
      <c r="E370" s="4"/>
      <c r="F370" s="4"/>
    </row>
    <row r="371" ht="15.75" customHeight="1">
      <c r="C371" s="4"/>
      <c r="D371" s="4"/>
      <c r="E371" s="4"/>
      <c r="F371" s="4"/>
    </row>
    <row r="372" ht="15.75" customHeight="1">
      <c r="C372" s="4"/>
      <c r="D372" s="4"/>
      <c r="E372" s="4"/>
      <c r="F372" s="4"/>
    </row>
    <row r="373" ht="15.75" customHeight="1">
      <c r="C373" s="4"/>
      <c r="D373" s="4"/>
      <c r="E373" s="4"/>
      <c r="F373" s="4"/>
    </row>
    <row r="374" ht="15.75" customHeight="1">
      <c r="C374" s="4"/>
      <c r="D374" s="4"/>
      <c r="E374" s="4"/>
      <c r="F374" s="4"/>
    </row>
    <row r="375" ht="15.75" customHeight="1">
      <c r="C375" s="4"/>
      <c r="D375" s="4"/>
      <c r="E375" s="4"/>
      <c r="F375" s="4"/>
    </row>
    <row r="376" ht="15.75" customHeight="1">
      <c r="C376" s="4"/>
      <c r="D376" s="4"/>
      <c r="E376" s="4"/>
      <c r="F376" s="4"/>
    </row>
    <row r="377" ht="15.75" customHeight="1">
      <c r="C377" s="4"/>
      <c r="D377" s="4"/>
      <c r="E377" s="4"/>
      <c r="F377" s="4"/>
    </row>
    <row r="378" ht="15.75" customHeight="1">
      <c r="C378" s="4"/>
      <c r="D378" s="4"/>
      <c r="E378" s="4"/>
      <c r="F378" s="4"/>
    </row>
    <row r="379" ht="15.75" customHeight="1">
      <c r="C379" s="4"/>
      <c r="D379" s="4"/>
      <c r="E379" s="4"/>
      <c r="F379" s="4"/>
    </row>
    <row r="380" ht="15.75" customHeight="1">
      <c r="C380" s="4"/>
      <c r="D380" s="4"/>
      <c r="E380" s="4"/>
      <c r="F380" s="4"/>
    </row>
    <row r="381" ht="15.75" customHeight="1">
      <c r="C381" s="4"/>
      <c r="D381" s="4"/>
      <c r="E381" s="4"/>
      <c r="F381" s="4"/>
    </row>
    <row r="382" ht="15.75" customHeight="1">
      <c r="C382" s="4"/>
      <c r="D382" s="4"/>
      <c r="E382" s="4"/>
      <c r="F382" s="4"/>
    </row>
    <row r="383" ht="15.75" customHeight="1">
      <c r="C383" s="4"/>
      <c r="D383" s="4"/>
      <c r="E383" s="4"/>
      <c r="F383" s="4"/>
    </row>
    <row r="384" ht="15.75" customHeight="1">
      <c r="C384" s="4"/>
      <c r="D384" s="4"/>
      <c r="E384" s="4"/>
      <c r="F384" s="4"/>
    </row>
    <row r="385" ht="15.75" customHeight="1">
      <c r="C385" s="4"/>
      <c r="D385" s="4"/>
      <c r="E385" s="4"/>
      <c r="F385" s="4"/>
    </row>
    <row r="386" ht="15.75" customHeight="1">
      <c r="C386" s="4"/>
      <c r="D386" s="4"/>
      <c r="E386" s="4"/>
      <c r="F386" s="4"/>
    </row>
    <row r="387" ht="15.75" customHeight="1">
      <c r="C387" s="4"/>
      <c r="D387" s="4"/>
      <c r="E387" s="4"/>
      <c r="F387" s="4"/>
    </row>
    <row r="388" ht="15.75" customHeight="1">
      <c r="C388" s="4"/>
      <c r="D388" s="4"/>
      <c r="E388" s="4"/>
      <c r="F388" s="4"/>
    </row>
    <row r="389" ht="15.75" customHeight="1">
      <c r="C389" s="4"/>
      <c r="D389" s="4"/>
      <c r="E389" s="4"/>
      <c r="F389" s="4"/>
    </row>
    <row r="390" ht="15.75" customHeight="1">
      <c r="C390" s="4"/>
      <c r="D390" s="4"/>
      <c r="E390" s="4"/>
      <c r="F390" s="4"/>
    </row>
    <row r="391" ht="15.75" customHeight="1">
      <c r="C391" s="4"/>
      <c r="D391" s="4"/>
      <c r="E391" s="4"/>
      <c r="F391" s="4"/>
    </row>
    <row r="392" ht="15.75" customHeight="1">
      <c r="C392" s="4"/>
      <c r="D392" s="4"/>
      <c r="E392" s="4"/>
      <c r="F392" s="4"/>
    </row>
    <row r="393" ht="15.75" customHeight="1">
      <c r="C393" s="4"/>
      <c r="D393" s="4"/>
      <c r="E393" s="4"/>
      <c r="F393" s="4"/>
    </row>
    <row r="394" ht="15.75" customHeight="1">
      <c r="C394" s="4"/>
      <c r="D394" s="4"/>
      <c r="E394" s="4"/>
      <c r="F394" s="4"/>
    </row>
    <row r="395" ht="15.75" customHeight="1">
      <c r="C395" s="4"/>
      <c r="D395" s="4"/>
      <c r="E395" s="4"/>
      <c r="F395" s="4"/>
    </row>
    <row r="396" ht="15.75" customHeight="1">
      <c r="C396" s="4"/>
      <c r="D396" s="4"/>
      <c r="E396" s="4"/>
      <c r="F396" s="4"/>
    </row>
    <row r="397" ht="15.75" customHeight="1">
      <c r="C397" s="4"/>
      <c r="D397" s="4"/>
      <c r="E397" s="4"/>
      <c r="F397" s="4"/>
    </row>
    <row r="398" ht="15.75" customHeight="1">
      <c r="C398" s="4"/>
      <c r="D398" s="4"/>
      <c r="E398" s="4"/>
      <c r="F398" s="4"/>
    </row>
    <row r="399" ht="15.75" customHeight="1">
      <c r="C399" s="4"/>
      <c r="D399" s="4"/>
      <c r="E399" s="4"/>
      <c r="F399" s="4"/>
    </row>
    <row r="400" ht="15.75" customHeight="1">
      <c r="C400" s="4"/>
      <c r="D400" s="4"/>
      <c r="E400" s="4"/>
      <c r="F400" s="4"/>
    </row>
    <row r="401" ht="15.75" customHeight="1">
      <c r="C401" s="4"/>
      <c r="D401" s="4"/>
      <c r="E401" s="4"/>
      <c r="F401" s="4"/>
    </row>
    <row r="402" ht="15.75" customHeight="1">
      <c r="C402" s="4"/>
      <c r="D402" s="4"/>
      <c r="E402" s="4"/>
      <c r="F402" s="4"/>
    </row>
    <row r="403" ht="15.75" customHeight="1">
      <c r="C403" s="4"/>
      <c r="D403" s="4"/>
      <c r="E403" s="4"/>
      <c r="F403" s="4"/>
    </row>
    <row r="404" ht="15.75" customHeight="1">
      <c r="C404" s="4"/>
      <c r="D404" s="4"/>
      <c r="E404" s="4"/>
      <c r="F404" s="4"/>
    </row>
    <row r="405" ht="15.75" customHeight="1">
      <c r="C405" s="4"/>
      <c r="D405" s="4"/>
      <c r="E405" s="4"/>
      <c r="F405" s="4"/>
    </row>
    <row r="406" ht="15.75" customHeight="1">
      <c r="C406" s="4"/>
      <c r="D406" s="4"/>
      <c r="E406" s="4"/>
      <c r="F406" s="4"/>
    </row>
    <row r="407" ht="15.75" customHeight="1">
      <c r="C407" s="4"/>
      <c r="D407" s="4"/>
      <c r="E407" s="4"/>
      <c r="F407" s="4"/>
    </row>
    <row r="408" ht="15.75" customHeight="1">
      <c r="C408" s="4"/>
      <c r="D408" s="4"/>
      <c r="E408" s="4"/>
      <c r="F408" s="4"/>
    </row>
    <row r="409" ht="15.75" customHeight="1">
      <c r="C409" s="4"/>
      <c r="D409" s="4"/>
      <c r="E409" s="4"/>
      <c r="F409" s="4"/>
    </row>
    <row r="410" ht="15.75" customHeight="1">
      <c r="C410" s="4"/>
      <c r="D410" s="4"/>
      <c r="E410" s="4"/>
      <c r="F410" s="4"/>
    </row>
    <row r="411" ht="15.75" customHeight="1">
      <c r="C411" s="4"/>
      <c r="D411" s="4"/>
      <c r="E411" s="4"/>
      <c r="F411" s="4"/>
    </row>
    <row r="412" ht="15.75" customHeight="1">
      <c r="C412" s="4"/>
      <c r="D412" s="4"/>
      <c r="E412" s="4"/>
      <c r="F412" s="4"/>
    </row>
    <row r="413" ht="15.75" customHeight="1">
      <c r="C413" s="4"/>
      <c r="D413" s="4"/>
      <c r="E413" s="4"/>
      <c r="F413" s="4"/>
    </row>
    <row r="414" ht="15.75" customHeight="1">
      <c r="C414" s="4"/>
      <c r="D414" s="4"/>
      <c r="E414" s="4"/>
      <c r="F414" s="4"/>
    </row>
    <row r="415" ht="15.75" customHeight="1">
      <c r="C415" s="4"/>
      <c r="D415" s="4"/>
      <c r="E415" s="4"/>
      <c r="F415" s="4"/>
    </row>
    <row r="416" ht="15.75" customHeight="1">
      <c r="C416" s="4"/>
      <c r="D416" s="4"/>
      <c r="E416" s="4"/>
      <c r="F416" s="4"/>
    </row>
    <row r="417" ht="15.75" customHeight="1">
      <c r="C417" s="4"/>
      <c r="D417" s="4"/>
      <c r="E417" s="4"/>
      <c r="F417" s="4"/>
    </row>
    <row r="418" ht="15.75" customHeight="1">
      <c r="C418" s="4"/>
      <c r="D418" s="4"/>
      <c r="E418" s="4"/>
      <c r="F418" s="4"/>
    </row>
    <row r="419" ht="15.75" customHeight="1">
      <c r="C419" s="4"/>
      <c r="D419" s="4"/>
      <c r="E419" s="4"/>
      <c r="F419" s="4"/>
    </row>
    <row r="420" ht="15.75" customHeight="1">
      <c r="C420" s="4"/>
      <c r="D420" s="4"/>
      <c r="E420" s="4"/>
      <c r="F420" s="4"/>
    </row>
    <row r="421" ht="15.75" customHeight="1">
      <c r="C421" s="4"/>
      <c r="D421" s="4"/>
      <c r="E421" s="4"/>
      <c r="F421" s="4"/>
    </row>
    <row r="422" ht="15.75" customHeight="1">
      <c r="C422" s="4"/>
      <c r="D422" s="4"/>
      <c r="E422" s="4"/>
      <c r="F422" s="4"/>
    </row>
    <row r="423" ht="15.75" customHeight="1">
      <c r="C423" s="4"/>
      <c r="D423" s="4"/>
      <c r="E423" s="4"/>
      <c r="F423" s="4"/>
    </row>
    <row r="424" ht="15.75" customHeight="1">
      <c r="C424" s="4"/>
      <c r="D424" s="4"/>
      <c r="E424" s="4"/>
      <c r="F424" s="4"/>
    </row>
    <row r="425" ht="15.75" customHeight="1">
      <c r="C425" s="4"/>
      <c r="D425" s="4"/>
      <c r="E425" s="4"/>
      <c r="F425" s="4"/>
    </row>
    <row r="426" ht="15.75" customHeight="1">
      <c r="C426" s="4"/>
      <c r="D426" s="4"/>
      <c r="E426" s="4"/>
      <c r="F426" s="4"/>
    </row>
    <row r="427" ht="15.75" customHeight="1">
      <c r="C427" s="4"/>
      <c r="D427" s="4"/>
      <c r="E427" s="4"/>
      <c r="F427" s="4"/>
    </row>
    <row r="428" ht="15.75" customHeight="1">
      <c r="C428" s="4"/>
      <c r="D428" s="4"/>
      <c r="E428" s="4"/>
      <c r="F428" s="4"/>
    </row>
    <row r="429" ht="15.75" customHeight="1">
      <c r="C429" s="4"/>
      <c r="D429" s="4"/>
      <c r="E429" s="4"/>
      <c r="F429" s="4"/>
    </row>
    <row r="430" ht="15.75" customHeight="1">
      <c r="C430" s="4"/>
      <c r="D430" s="4"/>
      <c r="E430" s="4"/>
      <c r="F430" s="4"/>
    </row>
    <row r="431" ht="15.75" customHeight="1">
      <c r="C431" s="4"/>
      <c r="D431" s="4"/>
      <c r="E431" s="4"/>
      <c r="F431" s="4"/>
    </row>
    <row r="432" ht="15.75" customHeight="1">
      <c r="C432" s="4"/>
      <c r="D432" s="4"/>
      <c r="E432" s="4"/>
      <c r="F432" s="4"/>
    </row>
    <row r="433" ht="15.75" customHeight="1">
      <c r="C433" s="4"/>
      <c r="D433" s="4"/>
      <c r="E433" s="4"/>
      <c r="F433" s="4"/>
    </row>
    <row r="434" ht="15.75" customHeight="1">
      <c r="C434" s="4"/>
      <c r="D434" s="4"/>
      <c r="E434" s="4"/>
      <c r="F434" s="4"/>
    </row>
    <row r="435" ht="15.75" customHeight="1">
      <c r="C435" s="4"/>
      <c r="D435" s="4"/>
      <c r="E435" s="4"/>
      <c r="F435" s="4"/>
    </row>
    <row r="436" ht="15.75" customHeight="1">
      <c r="C436" s="4"/>
      <c r="D436" s="4"/>
      <c r="E436" s="4"/>
      <c r="F436" s="4"/>
    </row>
    <row r="437" ht="15.75" customHeight="1">
      <c r="C437" s="4"/>
      <c r="D437" s="4"/>
      <c r="E437" s="4"/>
      <c r="F437" s="4"/>
    </row>
    <row r="438" ht="15.75" customHeight="1">
      <c r="C438" s="4"/>
      <c r="D438" s="4"/>
      <c r="E438" s="4"/>
      <c r="F438" s="4"/>
    </row>
    <row r="439" ht="15.75" customHeight="1">
      <c r="C439" s="4"/>
      <c r="D439" s="4"/>
      <c r="E439" s="4"/>
      <c r="F439" s="4"/>
    </row>
    <row r="440" ht="15.75" customHeight="1">
      <c r="C440" s="4"/>
      <c r="D440" s="4"/>
      <c r="E440" s="4"/>
      <c r="F440" s="4"/>
    </row>
    <row r="441" ht="15.75" customHeight="1">
      <c r="C441" s="4"/>
      <c r="D441" s="4"/>
      <c r="E441" s="4"/>
      <c r="F441" s="4"/>
    </row>
    <row r="442" ht="15.75" customHeight="1">
      <c r="C442" s="4"/>
      <c r="D442" s="4"/>
      <c r="E442" s="4"/>
      <c r="F442" s="4"/>
    </row>
    <row r="443" ht="15.75" customHeight="1">
      <c r="C443" s="4"/>
      <c r="D443" s="4"/>
      <c r="E443" s="4"/>
      <c r="F443" s="4"/>
    </row>
    <row r="444" ht="15.75" customHeight="1">
      <c r="C444" s="4"/>
      <c r="D444" s="4"/>
      <c r="E444" s="4"/>
      <c r="F444" s="4"/>
    </row>
    <row r="445" ht="15.75" customHeight="1">
      <c r="C445" s="4"/>
      <c r="D445" s="4"/>
      <c r="E445" s="4"/>
      <c r="F445" s="4"/>
    </row>
    <row r="446" ht="15.75" customHeight="1">
      <c r="C446" s="4"/>
      <c r="D446" s="4"/>
      <c r="E446" s="4"/>
      <c r="F446" s="4"/>
    </row>
    <row r="447" ht="15.75" customHeight="1">
      <c r="C447" s="4"/>
      <c r="D447" s="4"/>
      <c r="E447" s="4"/>
      <c r="F447" s="4"/>
    </row>
    <row r="448" ht="15.75" customHeight="1">
      <c r="C448" s="4"/>
      <c r="D448" s="4"/>
      <c r="E448" s="4"/>
      <c r="F448" s="4"/>
    </row>
    <row r="449" ht="15.75" customHeight="1">
      <c r="C449" s="4"/>
      <c r="D449" s="4"/>
      <c r="E449" s="4"/>
      <c r="F449" s="4"/>
    </row>
    <row r="450" ht="15.75" customHeight="1">
      <c r="C450" s="4"/>
      <c r="D450" s="4"/>
      <c r="E450" s="4"/>
      <c r="F450" s="4"/>
    </row>
    <row r="451" ht="15.75" customHeight="1">
      <c r="C451" s="4"/>
      <c r="D451" s="4"/>
      <c r="E451" s="4"/>
      <c r="F451" s="4"/>
    </row>
    <row r="452" ht="15.75" customHeight="1">
      <c r="C452" s="4"/>
      <c r="D452" s="4"/>
      <c r="E452" s="4"/>
      <c r="F452" s="4"/>
    </row>
    <row r="453" ht="15.75" customHeight="1">
      <c r="C453" s="4"/>
      <c r="D453" s="4"/>
      <c r="E453" s="4"/>
      <c r="F453" s="4"/>
    </row>
    <row r="454" ht="15.75" customHeight="1">
      <c r="C454" s="4"/>
      <c r="D454" s="4"/>
      <c r="E454" s="4"/>
      <c r="F454" s="4"/>
    </row>
    <row r="455" ht="15.75" customHeight="1">
      <c r="C455" s="4"/>
      <c r="D455" s="4"/>
      <c r="E455" s="4"/>
      <c r="F455" s="4"/>
    </row>
    <row r="456" ht="15.75" customHeight="1">
      <c r="C456" s="4"/>
      <c r="D456" s="4"/>
      <c r="E456" s="4"/>
      <c r="F456" s="4"/>
    </row>
    <row r="457" ht="15.75" customHeight="1">
      <c r="C457" s="4"/>
      <c r="D457" s="4"/>
      <c r="E457" s="4"/>
      <c r="F457" s="4"/>
    </row>
    <row r="458" ht="15.75" customHeight="1">
      <c r="C458" s="4"/>
      <c r="D458" s="4"/>
      <c r="E458" s="4"/>
      <c r="F458" s="4"/>
    </row>
    <row r="459" ht="15.75" customHeight="1">
      <c r="C459" s="4"/>
      <c r="D459" s="4"/>
      <c r="E459" s="4"/>
      <c r="F459" s="4"/>
    </row>
    <row r="460" ht="15.75" customHeight="1">
      <c r="C460" s="4"/>
      <c r="D460" s="4"/>
      <c r="E460" s="4"/>
      <c r="F460" s="4"/>
    </row>
    <row r="461" ht="15.75" customHeight="1">
      <c r="C461" s="4"/>
      <c r="D461" s="4"/>
      <c r="E461" s="4"/>
      <c r="F461" s="4"/>
    </row>
    <row r="462" ht="15.75" customHeight="1">
      <c r="C462" s="4"/>
      <c r="D462" s="4"/>
      <c r="E462" s="4"/>
      <c r="F462" s="4"/>
    </row>
    <row r="463" ht="15.75" customHeight="1">
      <c r="C463" s="4"/>
      <c r="D463" s="4"/>
      <c r="E463" s="4"/>
      <c r="F463" s="4"/>
    </row>
    <row r="464" ht="15.75" customHeight="1">
      <c r="C464" s="4"/>
      <c r="D464" s="4"/>
      <c r="E464" s="4"/>
      <c r="F464" s="4"/>
    </row>
    <row r="465" ht="15.75" customHeight="1">
      <c r="C465" s="4"/>
      <c r="D465" s="4"/>
      <c r="E465" s="4"/>
      <c r="F465" s="4"/>
    </row>
    <row r="466" ht="15.75" customHeight="1">
      <c r="C466" s="4"/>
      <c r="D466" s="4"/>
      <c r="E466" s="4"/>
      <c r="F466" s="4"/>
    </row>
    <row r="467" ht="15.75" customHeight="1">
      <c r="C467" s="4"/>
      <c r="D467" s="4"/>
      <c r="E467" s="4"/>
      <c r="F467" s="4"/>
    </row>
    <row r="468" ht="15.75" customHeight="1">
      <c r="C468" s="4"/>
      <c r="D468" s="4"/>
      <c r="E468" s="4"/>
      <c r="F468" s="4"/>
    </row>
    <row r="469" ht="15.75" customHeight="1">
      <c r="C469" s="4"/>
      <c r="D469" s="4"/>
      <c r="E469" s="4"/>
      <c r="F469" s="4"/>
    </row>
    <row r="470" ht="15.75" customHeight="1">
      <c r="C470" s="4"/>
      <c r="D470" s="4"/>
      <c r="E470" s="4"/>
      <c r="F470" s="4"/>
    </row>
    <row r="471" ht="15.75" customHeight="1">
      <c r="C471" s="4"/>
      <c r="D471" s="4"/>
      <c r="E471" s="4"/>
      <c r="F471" s="4"/>
    </row>
    <row r="472" ht="15.75" customHeight="1">
      <c r="C472" s="4"/>
      <c r="D472" s="4"/>
      <c r="E472" s="4"/>
      <c r="F472" s="4"/>
    </row>
    <row r="473" ht="15.75" customHeight="1">
      <c r="C473" s="4"/>
      <c r="D473" s="4"/>
      <c r="E473" s="4"/>
      <c r="F473" s="4"/>
    </row>
    <row r="474" ht="15.75" customHeight="1">
      <c r="C474" s="4"/>
      <c r="D474" s="4"/>
      <c r="E474" s="4"/>
      <c r="F474" s="4"/>
    </row>
    <row r="475" ht="15.75" customHeight="1">
      <c r="C475" s="4"/>
      <c r="D475" s="4"/>
      <c r="E475" s="4"/>
      <c r="F475" s="4"/>
    </row>
    <row r="476" ht="15.75" customHeight="1">
      <c r="C476" s="4"/>
      <c r="D476" s="4"/>
      <c r="E476" s="4"/>
      <c r="F476" s="4"/>
    </row>
    <row r="477" ht="15.75" customHeight="1">
      <c r="C477" s="4"/>
      <c r="D477" s="4"/>
      <c r="E477" s="4"/>
      <c r="F477" s="4"/>
    </row>
    <row r="478" ht="15.75" customHeight="1">
      <c r="C478" s="4"/>
      <c r="D478" s="4"/>
      <c r="E478" s="4"/>
      <c r="F478" s="4"/>
    </row>
    <row r="479" ht="15.75" customHeight="1">
      <c r="C479" s="4"/>
      <c r="D479" s="4"/>
      <c r="E479" s="4"/>
      <c r="F479" s="4"/>
    </row>
    <row r="480" ht="15.75" customHeight="1">
      <c r="C480" s="4"/>
      <c r="D480" s="4"/>
      <c r="E480" s="4"/>
      <c r="F480" s="4"/>
    </row>
    <row r="481" ht="15.75" customHeight="1">
      <c r="C481" s="4"/>
      <c r="D481" s="4"/>
      <c r="E481" s="4"/>
      <c r="F481" s="4"/>
    </row>
    <row r="482" ht="15.75" customHeight="1">
      <c r="C482" s="4"/>
      <c r="D482" s="4"/>
      <c r="E482" s="4"/>
      <c r="F482" s="4"/>
    </row>
    <row r="483" ht="15.75" customHeight="1">
      <c r="C483" s="4"/>
      <c r="D483" s="4"/>
      <c r="E483" s="4"/>
      <c r="F483" s="4"/>
    </row>
    <row r="484" ht="15.75" customHeight="1">
      <c r="C484" s="4"/>
      <c r="D484" s="4"/>
      <c r="E484" s="4"/>
      <c r="F484" s="4"/>
    </row>
    <row r="485" ht="15.75" customHeight="1">
      <c r="C485" s="4"/>
      <c r="D485" s="4"/>
      <c r="E485" s="4"/>
      <c r="F485" s="4"/>
    </row>
    <row r="486" ht="15.75" customHeight="1">
      <c r="C486" s="4"/>
      <c r="D486" s="4"/>
      <c r="E486" s="4"/>
      <c r="F486" s="4"/>
    </row>
    <row r="487" ht="15.75" customHeight="1">
      <c r="C487" s="4"/>
      <c r="D487" s="4"/>
      <c r="E487" s="4"/>
      <c r="F487" s="4"/>
    </row>
    <row r="488" ht="15.75" customHeight="1">
      <c r="C488" s="4"/>
      <c r="D488" s="4"/>
      <c r="E488" s="4"/>
      <c r="F488" s="4"/>
    </row>
    <row r="489" ht="15.75" customHeight="1">
      <c r="C489" s="4"/>
      <c r="D489" s="4"/>
      <c r="E489" s="4"/>
      <c r="F489" s="4"/>
    </row>
    <row r="490" ht="15.75" customHeight="1">
      <c r="C490" s="4"/>
      <c r="D490" s="4"/>
      <c r="E490" s="4"/>
      <c r="F490" s="4"/>
    </row>
    <row r="491" ht="15.75" customHeight="1">
      <c r="C491" s="4"/>
      <c r="D491" s="4"/>
      <c r="E491" s="4"/>
      <c r="F491" s="4"/>
    </row>
    <row r="492" ht="15.75" customHeight="1">
      <c r="C492" s="4"/>
      <c r="D492" s="4"/>
      <c r="E492" s="4"/>
      <c r="F492" s="4"/>
    </row>
    <row r="493" ht="15.75" customHeight="1">
      <c r="C493" s="4"/>
      <c r="D493" s="4"/>
      <c r="E493" s="4"/>
      <c r="F493" s="4"/>
    </row>
    <row r="494" ht="15.75" customHeight="1">
      <c r="C494" s="4"/>
      <c r="D494" s="4"/>
      <c r="E494" s="4"/>
      <c r="F494" s="4"/>
    </row>
    <row r="495" ht="15.75" customHeight="1">
      <c r="C495" s="4"/>
      <c r="D495" s="4"/>
      <c r="E495" s="4"/>
      <c r="F495" s="4"/>
    </row>
    <row r="496" ht="15.75" customHeight="1">
      <c r="C496" s="4"/>
      <c r="D496" s="4"/>
      <c r="E496" s="4"/>
      <c r="F496" s="4"/>
    </row>
    <row r="497" ht="15.75" customHeight="1">
      <c r="C497" s="4"/>
      <c r="D497" s="4"/>
      <c r="E497" s="4"/>
      <c r="F497" s="4"/>
    </row>
    <row r="498" ht="15.75" customHeight="1">
      <c r="C498" s="4"/>
      <c r="D498" s="4"/>
      <c r="E498" s="4"/>
      <c r="F498" s="4"/>
    </row>
    <row r="499" ht="15.75" customHeight="1">
      <c r="C499" s="4"/>
      <c r="D499" s="4"/>
      <c r="E499" s="4"/>
      <c r="F499" s="4"/>
    </row>
    <row r="500" ht="15.75" customHeight="1">
      <c r="C500" s="4"/>
      <c r="D500" s="4"/>
      <c r="E500" s="4"/>
      <c r="F500" s="4"/>
    </row>
    <row r="501" ht="15.75" customHeight="1">
      <c r="C501" s="4"/>
      <c r="D501" s="4"/>
      <c r="E501" s="4"/>
      <c r="F501" s="4"/>
    </row>
    <row r="502" ht="15.75" customHeight="1">
      <c r="C502" s="4"/>
      <c r="D502" s="4"/>
      <c r="E502" s="4"/>
      <c r="F502" s="4"/>
    </row>
    <row r="503" ht="15.75" customHeight="1">
      <c r="C503" s="4"/>
      <c r="D503" s="4"/>
      <c r="E503" s="4"/>
      <c r="F503" s="4"/>
    </row>
    <row r="504" ht="15.75" customHeight="1">
      <c r="C504" s="4"/>
      <c r="D504" s="4"/>
      <c r="E504" s="4"/>
      <c r="F504" s="4"/>
    </row>
    <row r="505" ht="15.75" customHeight="1">
      <c r="C505" s="4"/>
      <c r="D505" s="4"/>
      <c r="E505" s="4"/>
      <c r="F505" s="4"/>
    </row>
    <row r="506" ht="15.75" customHeight="1">
      <c r="C506" s="4"/>
      <c r="D506" s="4"/>
      <c r="E506" s="4"/>
      <c r="F506" s="4"/>
    </row>
    <row r="507" ht="15.75" customHeight="1">
      <c r="C507" s="4"/>
      <c r="D507" s="4"/>
      <c r="E507" s="4"/>
      <c r="F507" s="4"/>
    </row>
    <row r="508" ht="15.75" customHeight="1">
      <c r="C508" s="4"/>
      <c r="D508" s="4"/>
      <c r="E508" s="4"/>
      <c r="F508" s="4"/>
    </row>
    <row r="509" ht="15.75" customHeight="1">
      <c r="C509" s="4"/>
      <c r="D509" s="4"/>
      <c r="E509" s="4"/>
      <c r="F509" s="4"/>
    </row>
    <row r="510" ht="15.75" customHeight="1">
      <c r="C510" s="4"/>
      <c r="D510" s="4"/>
      <c r="E510" s="4"/>
      <c r="F510" s="4"/>
    </row>
    <row r="511" ht="15.75" customHeight="1">
      <c r="C511" s="4"/>
      <c r="D511" s="4"/>
      <c r="E511" s="4"/>
      <c r="F511" s="4"/>
    </row>
    <row r="512" ht="15.75" customHeight="1">
      <c r="C512" s="4"/>
      <c r="D512" s="4"/>
      <c r="E512" s="4"/>
      <c r="F512" s="4"/>
    </row>
    <row r="513" ht="15.75" customHeight="1">
      <c r="C513" s="4"/>
      <c r="D513" s="4"/>
      <c r="E513" s="4"/>
      <c r="F513" s="4"/>
    </row>
    <row r="514" ht="15.75" customHeight="1">
      <c r="C514" s="4"/>
      <c r="D514" s="4"/>
      <c r="E514" s="4"/>
      <c r="F514" s="4"/>
    </row>
    <row r="515" ht="15.75" customHeight="1">
      <c r="C515" s="4"/>
      <c r="D515" s="4"/>
      <c r="E515" s="4"/>
      <c r="F515" s="4"/>
    </row>
    <row r="516" ht="15.75" customHeight="1">
      <c r="C516" s="4"/>
      <c r="D516" s="4"/>
      <c r="E516" s="4"/>
      <c r="F516" s="4"/>
    </row>
    <row r="517" ht="15.75" customHeight="1">
      <c r="C517" s="4"/>
      <c r="D517" s="4"/>
      <c r="E517" s="4"/>
      <c r="F517" s="4"/>
    </row>
    <row r="518" ht="15.75" customHeight="1">
      <c r="C518" s="4"/>
      <c r="D518" s="4"/>
      <c r="E518" s="4"/>
      <c r="F518" s="4"/>
    </row>
    <row r="519" ht="15.75" customHeight="1">
      <c r="C519" s="4"/>
      <c r="D519" s="4"/>
      <c r="E519" s="4"/>
      <c r="F519" s="4"/>
    </row>
    <row r="520" ht="15.75" customHeight="1">
      <c r="C520" s="4"/>
      <c r="D520" s="4"/>
      <c r="E520" s="4"/>
      <c r="F520" s="4"/>
    </row>
    <row r="521" ht="15.75" customHeight="1">
      <c r="C521" s="4"/>
      <c r="D521" s="4"/>
      <c r="E521" s="4"/>
      <c r="F521" s="4"/>
    </row>
    <row r="522" ht="15.75" customHeight="1">
      <c r="C522" s="4"/>
      <c r="D522" s="4"/>
      <c r="E522" s="4"/>
      <c r="F522" s="4"/>
    </row>
    <row r="523" ht="15.75" customHeight="1">
      <c r="C523" s="4"/>
      <c r="D523" s="4"/>
      <c r="E523" s="4"/>
      <c r="F523" s="4"/>
    </row>
    <row r="524" ht="15.75" customHeight="1">
      <c r="C524" s="4"/>
      <c r="D524" s="4"/>
      <c r="E524" s="4"/>
      <c r="F524" s="4"/>
    </row>
    <row r="525" ht="15.75" customHeight="1">
      <c r="C525" s="4"/>
      <c r="D525" s="4"/>
      <c r="E525" s="4"/>
      <c r="F525" s="4"/>
    </row>
    <row r="526" ht="15.75" customHeight="1">
      <c r="C526" s="4"/>
      <c r="D526" s="4"/>
      <c r="E526" s="4"/>
      <c r="F526" s="4"/>
    </row>
    <row r="527" ht="15.75" customHeight="1">
      <c r="C527" s="4"/>
      <c r="D527" s="4"/>
      <c r="E527" s="4"/>
      <c r="F527" s="4"/>
    </row>
    <row r="528" ht="15.75" customHeight="1">
      <c r="C528" s="4"/>
      <c r="D528" s="4"/>
      <c r="E528" s="4"/>
      <c r="F528" s="4"/>
    </row>
    <row r="529" ht="15.75" customHeight="1">
      <c r="C529" s="4"/>
      <c r="D529" s="4"/>
      <c r="E529" s="4"/>
      <c r="F529" s="4"/>
    </row>
    <row r="530" ht="15.75" customHeight="1">
      <c r="C530" s="4"/>
      <c r="D530" s="4"/>
      <c r="E530" s="4"/>
      <c r="F530" s="4"/>
    </row>
    <row r="531" ht="15.75" customHeight="1">
      <c r="C531" s="4"/>
      <c r="D531" s="4"/>
      <c r="E531" s="4"/>
      <c r="F531" s="4"/>
    </row>
    <row r="532" ht="15.75" customHeight="1">
      <c r="C532" s="4"/>
      <c r="D532" s="4"/>
      <c r="E532" s="4"/>
      <c r="F532" s="4"/>
    </row>
    <row r="533" ht="15.75" customHeight="1">
      <c r="C533" s="4"/>
      <c r="D533" s="4"/>
      <c r="E533" s="4"/>
      <c r="F533" s="4"/>
    </row>
    <row r="534" ht="15.75" customHeight="1">
      <c r="C534" s="4"/>
      <c r="D534" s="4"/>
      <c r="E534" s="4"/>
      <c r="F534" s="4"/>
    </row>
    <row r="535" ht="15.75" customHeight="1">
      <c r="C535" s="4"/>
      <c r="D535" s="4"/>
      <c r="E535" s="4"/>
      <c r="F535" s="4"/>
    </row>
    <row r="536" ht="15.75" customHeight="1">
      <c r="C536" s="4"/>
      <c r="D536" s="4"/>
      <c r="E536" s="4"/>
      <c r="F536" s="4"/>
    </row>
    <row r="537" ht="15.75" customHeight="1">
      <c r="C537" s="4"/>
      <c r="D537" s="4"/>
      <c r="E537" s="4"/>
      <c r="F537" s="4"/>
    </row>
    <row r="538" ht="15.75" customHeight="1">
      <c r="C538" s="4"/>
      <c r="D538" s="4"/>
      <c r="E538" s="4"/>
      <c r="F538" s="4"/>
    </row>
    <row r="539" ht="15.75" customHeight="1">
      <c r="C539" s="4"/>
      <c r="D539" s="4"/>
      <c r="E539" s="4"/>
      <c r="F539" s="4"/>
    </row>
    <row r="540" ht="15.75" customHeight="1">
      <c r="C540" s="4"/>
      <c r="D540" s="4"/>
      <c r="E540" s="4"/>
      <c r="F540" s="4"/>
    </row>
    <row r="541" ht="15.75" customHeight="1">
      <c r="C541" s="4"/>
      <c r="D541" s="4"/>
      <c r="E541" s="4"/>
      <c r="F541" s="4"/>
    </row>
    <row r="542" ht="15.75" customHeight="1">
      <c r="C542" s="4"/>
      <c r="D542" s="4"/>
      <c r="E542" s="4"/>
      <c r="F542" s="4"/>
    </row>
    <row r="543" ht="15.75" customHeight="1">
      <c r="C543" s="4"/>
      <c r="D543" s="4"/>
      <c r="E543" s="4"/>
      <c r="F543" s="4"/>
    </row>
    <row r="544" ht="15.75" customHeight="1">
      <c r="C544" s="4"/>
      <c r="D544" s="4"/>
      <c r="E544" s="4"/>
      <c r="F544" s="4"/>
    </row>
    <row r="545" ht="15.75" customHeight="1">
      <c r="C545" s="4"/>
      <c r="D545" s="4"/>
      <c r="E545" s="4"/>
      <c r="F545" s="4"/>
    </row>
    <row r="546" ht="15.75" customHeight="1">
      <c r="C546" s="4"/>
      <c r="D546" s="4"/>
      <c r="E546" s="4"/>
      <c r="F546" s="4"/>
    </row>
    <row r="547" ht="15.75" customHeight="1">
      <c r="C547" s="4"/>
      <c r="D547" s="4"/>
      <c r="E547" s="4"/>
      <c r="F547" s="4"/>
    </row>
    <row r="548" ht="15.75" customHeight="1">
      <c r="C548" s="4"/>
      <c r="D548" s="4"/>
      <c r="E548" s="4"/>
      <c r="F548" s="4"/>
    </row>
    <row r="549" ht="15.75" customHeight="1">
      <c r="C549" s="4"/>
      <c r="D549" s="4"/>
      <c r="E549" s="4"/>
      <c r="F549" s="4"/>
    </row>
    <row r="550" ht="15.75" customHeight="1">
      <c r="C550" s="4"/>
      <c r="D550" s="4"/>
      <c r="E550" s="4"/>
      <c r="F550" s="4"/>
    </row>
    <row r="551" ht="15.75" customHeight="1">
      <c r="C551" s="4"/>
      <c r="D551" s="4"/>
      <c r="E551" s="4"/>
      <c r="F551" s="4"/>
    </row>
    <row r="552" ht="15.75" customHeight="1">
      <c r="C552" s="4"/>
      <c r="D552" s="4"/>
      <c r="E552" s="4"/>
      <c r="F552" s="4"/>
    </row>
    <row r="553" ht="15.75" customHeight="1">
      <c r="C553" s="4"/>
      <c r="D553" s="4"/>
      <c r="E553" s="4"/>
      <c r="F553" s="4"/>
    </row>
    <row r="554" ht="15.75" customHeight="1">
      <c r="C554" s="4"/>
      <c r="D554" s="4"/>
      <c r="E554" s="4"/>
      <c r="F554" s="4"/>
    </row>
    <row r="555" ht="15.75" customHeight="1">
      <c r="C555" s="4"/>
      <c r="D555" s="4"/>
      <c r="E555" s="4"/>
      <c r="F555" s="4"/>
    </row>
    <row r="556" ht="15.75" customHeight="1">
      <c r="C556" s="4"/>
      <c r="D556" s="4"/>
      <c r="E556" s="4"/>
      <c r="F556" s="4"/>
    </row>
    <row r="557" ht="15.75" customHeight="1">
      <c r="C557" s="4"/>
      <c r="D557" s="4"/>
      <c r="E557" s="4"/>
      <c r="F557" s="4"/>
    </row>
    <row r="558" ht="15.75" customHeight="1">
      <c r="C558" s="4"/>
      <c r="D558" s="4"/>
      <c r="E558" s="4"/>
      <c r="F558" s="4"/>
    </row>
    <row r="559" ht="15.75" customHeight="1">
      <c r="C559" s="4"/>
      <c r="D559" s="4"/>
      <c r="E559" s="4"/>
      <c r="F559" s="4"/>
    </row>
    <row r="560" ht="15.75" customHeight="1">
      <c r="C560" s="4"/>
      <c r="D560" s="4"/>
      <c r="E560" s="4"/>
      <c r="F560" s="4"/>
    </row>
    <row r="561" ht="15.75" customHeight="1">
      <c r="C561" s="4"/>
      <c r="D561" s="4"/>
      <c r="E561" s="4"/>
      <c r="F561" s="4"/>
    </row>
    <row r="562" ht="15.75" customHeight="1">
      <c r="C562" s="4"/>
      <c r="D562" s="4"/>
      <c r="E562" s="4"/>
      <c r="F562" s="4"/>
    </row>
    <row r="563" ht="15.75" customHeight="1">
      <c r="C563" s="4"/>
      <c r="D563" s="4"/>
      <c r="E563" s="4"/>
      <c r="F563" s="4"/>
    </row>
    <row r="564" ht="15.75" customHeight="1">
      <c r="C564" s="4"/>
      <c r="D564" s="4"/>
      <c r="E564" s="4"/>
      <c r="F564" s="4"/>
    </row>
    <row r="565" ht="15.75" customHeight="1">
      <c r="C565" s="4"/>
      <c r="D565" s="4"/>
      <c r="E565" s="4"/>
      <c r="F565" s="4"/>
    </row>
    <row r="566" ht="15.75" customHeight="1">
      <c r="C566" s="4"/>
      <c r="D566" s="4"/>
      <c r="E566" s="4"/>
      <c r="F566" s="4"/>
    </row>
    <row r="567" ht="15.75" customHeight="1">
      <c r="C567" s="4"/>
      <c r="D567" s="4"/>
      <c r="E567" s="4"/>
      <c r="F567" s="4"/>
    </row>
    <row r="568" ht="15.75" customHeight="1">
      <c r="C568" s="4"/>
      <c r="D568" s="4"/>
      <c r="E568" s="4"/>
      <c r="F568" s="4"/>
    </row>
    <row r="569" ht="15.75" customHeight="1">
      <c r="C569" s="4"/>
      <c r="D569" s="4"/>
      <c r="E569" s="4"/>
      <c r="F569" s="4"/>
    </row>
    <row r="570" ht="15.75" customHeight="1">
      <c r="C570" s="4"/>
      <c r="D570" s="4"/>
      <c r="E570" s="4"/>
      <c r="F570" s="4"/>
    </row>
    <row r="571" ht="15.75" customHeight="1">
      <c r="C571" s="4"/>
      <c r="D571" s="4"/>
      <c r="E571" s="4"/>
      <c r="F571" s="4"/>
    </row>
    <row r="572" ht="15.75" customHeight="1">
      <c r="C572" s="4"/>
      <c r="D572" s="4"/>
      <c r="E572" s="4"/>
      <c r="F572" s="4"/>
    </row>
    <row r="573" ht="15.75" customHeight="1">
      <c r="C573" s="4"/>
      <c r="D573" s="4"/>
      <c r="E573" s="4"/>
      <c r="F573" s="4"/>
    </row>
    <row r="574" ht="15.75" customHeight="1">
      <c r="C574" s="4"/>
      <c r="D574" s="4"/>
      <c r="E574" s="4"/>
      <c r="F574" s="4"/>
    </row>
    <row r="575" ht="15.75" customHeight="1">
      <c r="C575" s="4"/>
      <c r="D575" s="4"/>
      <c r="E575" s="4"/>
      <c r="F575" s="4"/>
    </row>
    <row r="576" ht="15.75" customHeight="1">
      <c r="C576" s="4"/>
      <c r="D576" s="4"/>
      <c r="E576" s="4"/>
      <c r="F576" s="4"/>
    </row>
    <row r="577" ht="15.75" customHeight="1">
      <c r="C577" s="4"/>
      <c r="D577" s="4"/>
      <c r="E577" s="4"/>
      <c r="F577" s="4"/>
    </row>
    <row r="578" ht="15.75" customHeight="1">
      <c r="C578" s="4"/>
      <c r="D578" s="4"/>
      <c r="E578" s="4"/>
      <c r="F578" s="4"/>
    </row>
    <row r="579" ht="15.75" customHeight="1">
      <c r="C579" s="4"/>
      <c r="D579" s="4"/>
      <c r="E579" s="4"/>
      <c r="F579" s="4"/>
    </row>
    <row r="580" ht="15.75" customHeight="1">
      <c r="C580" s="4"/>
      <c r="D580" s="4"/>
      <c r="E580" s="4"/>
      <c r="F580" s="4"/>
    </row>
    <row r="581" ht="15.75" customHeight="1">
      <c r="C581" s="4"/>
      <c r="D581" s="4"/>
      <c r="E581" s="4"/>
      <c r="F581" s="4"/>
    </row>
    <row r="582" ht="15.75" customHeight="1">
      <c r="C582" s="4"/>
      <c r="D582" s="4"/>
      <c r="E582" s="4"/>
      <c r="F582" s="4"/>
    </row>
    <row r="583" ht="15.75" customHeight="1">
      <c r="C583" s="4"/>
      <c r="D583" s="4"/>
      <c r="E583" s="4"/>
      <c r="F583" s="4"/>
    </row>
    <row r="584" ht="15.75" customHeight="1">
      <c r="C584" s="4"/>
      <c r="D584" s="4"/>
      <c r="E584" s="4"/>
      <c r="F584" s="4"/>
    </row>
    <row r="585" ht="15.75" customHeight="1">
      <c r="C585" s="4"/>
      <c r="D585" s="4"/>
      <c r="E585" s="4"/>
      <c r="F585" s="4"/>
    </row>
    <row r="586" ht="15.75" customHeight="1">
      <c r="C586" s="4"/>
      <c r="D586" s="4"/>
      <c r="E586" s="4"/>
      <c r="F586" s="4"/>
    </row>
    <row r="587" ht="15.75" customHeight="1">
      <c r="C587" s="4"/>
      <c r="D587" s="4"/>
      <c r="E587" s="4"/>
      <c r="F587" s="4"/>
    </row>
    <row r="588" ht="15.75" customHeight="1">
      <c r="C588" s="4"/>
      <c r="D588" s="4"/>
      <c r="E588" s="4"/>
      <c r="F588" s="4"/>
    </row>
    <row r="589" ht="15.75" customHeight="1">
      <c r="C589" s="4"/>
      <c r="D589" s="4"/>
      <c r="E589" s="4"/>
      <c r="F589" s="4"/>
    </row>
    <row r="590" ht="15.75" customHeight="1">
      <c r="C590" s="4"/>
      <c r="D590" s="4"/>
      <c r="E590" s="4"/>
      <c r="F590" s="4"/>
    </row>
    <row r="591" ht="15.75" customHeight="1">
      <c r="C591" s="4"/>
      <c r="D591" s="4"/>
      <c r="E591" s="4"/>
      <c r="F591" s="4"/>
    </row>
    <row r="592" ht="15.75" customHeight="1">
      <c r="C592" s="4"/>
      <c r="D592" s="4"/>
      <c r="E592" s="4"/>
      <c r="F592" s="4"/>
    </row>
    <row r="593" ht="15.75" customHeight="1">
      <c r="C593" s="4"/>
      <c r="D593" s="4"/>
      <c r="E593" s="4"/>
      <c r="F593" s="4"/>
    </row>
    <row r="594" ht="15.75" customHeight="1">
      <c r="C594" s="4"/>
      <c r="D594" s="4"/>
      <c r="E594" s="4"/>
      <c r="F594" s="4"/>
    </row>
    <row r="595" ht="15.75" customHeight="1">
      <c r="C595" s="4"/>
      <c r="D595" s="4"/>
      <c r="E595" s="4"/>
      <c r="F595" s="4"/>
    </row>
    <row r="596" ht="15.75" customHeight="1">
      <c r="C596" s="4"/>
      <c r="D596" s="4"/>
      <c r="E596" s="4"/>
      <c r="F596" s="4"/>
    </row>
    <row r="597" ht="15.75" customHeight="1">
      <c r="C597" s="4"/>
      <c r="D597" s="4"/>
      <c r="E597" s="4"/>
      <c r="F597" s="4"/>
    </row>
    <row r="598" ht="15.75" customHeight="1">
      <c r="C598" s="4"/>
      <c r="D598" s="4"/>
      <c r="E598" s="4"/>
      <c r="F598" s="4"/>
    </row>
    <row r="599" ht="15.75" customHeight="1">
      <c r="C599" s="4"/>
      <c r="D599" s="4"/>
      <c r="E599" s="4"/>
      <c r="F599" s="4"/>
    </row>
    <row r="600" ht="15.75" customHeight="1">
      <c r="C600" s="4"/>
      <c r="D600" s="4"/>
      <c r="E600" s="4"/>
      <c r="F600" s="4"/>
    </row>
    <row r="601" ht="15.75" customHeight="1">
      <c r="C601" s="4"/>
      <c r="D601" s="4"/>
      <c r="E601" s="4"/>
      <c r="F601" s="4"/>
    </row>
    <row r="602" ht="15.75" customHeight="1">
      <c r="C602" s="4"/>
      <c r="D602" s="4"/>
      <c r="E602" s="4"/>
      <c r="F602" s="4"/>
    </row>
    <row r="603" ht="15.75" customHeight="1">
      <c r="C603" s="4"/>
      <c r="D603" s="4"/>
      <c r="E603" s="4"/>
      <c r="F603" s="4"/>
    </row>
    <row r="604" ht="15.75" customHeight="1">
      <c r="C604" s="4"/>
      <c r="D604" s="4"/>
      <c r="E604" s="4"/>
      <c r="F604" s="4"/>
    </row>
    <row r="605" ht="15.75" customHeight="1">
      <c r="C605" s="4"/>
      <c r="D605" s="4"/>
      <c r="E605" s="4"/>
      <c r="F605" s="4"/>
    </row>
    <row r="606" ht="15.75" customHeight="1">
      <c r="C606" s="4"/>
      <c r="D606" s="4"/>
      <c r="E606" s="4"/>
      <c r="F606" s="4"/>
    </row>
    <row r="607" ht="15.75" customHeight="1">
      <c r="C607" s="4"/>
      <c r="D607" s="4"/>
      <c r="E607" s="4"/>
      <c r="F607" s="4"/>
    </row>
    <row r="608" ht="15.75" customHeight="1">
      <c r="C608" s="4"/>
      <c r="D608" s="4"/>
      <c r="E608" s="4"/>
      <c r="F608" s="4"/>
    </row>
    <row r="609" ht="15.75" customHeight="1">
      <c r="C609" s="4"/>
      <c r="D609" s="4"/>
      <c r="E609" s="4"/>
      <c r="F609" s="4"/>
    </row>
    <row r="610" ht="15.75" customHeight="1">
      <c r="C610" s="4"/>
      <c r="D610" s="4"/>
      <c r="E610" s="4"/>
      <c r="F610" s="4"/>
    </row>
    <row r="611" ht="15.75" customHeight="1">
      <c r="C611" s="4"/>
      <c r="D611" s="4"/>
      <c r="E611" s="4"/>
      <c r="F611" s="4"/>
    </row>
    <row r="612" ht="15.75" customHeight="1">
      <c r="C612" s="4"/>
      <c r="D612" s="4"/>
      <c r="E612" s="4"/>
      <c r="F612" s="4"/>
    </row>
    <row r="613" ht="15.75" customHeight="1">
      <c r="C613" s="4"/>
      <c r="D613" s="4"/>
      <c r="E613" s="4"/>
      <c r="F613" s="4"/>
    </row>
    <row r="614" ht="15.75" customHeight="1">
      <c r="C614" s="4"/>
      <c r="D614" s="4"/>
      <c r="E614" s="4"/>
      <c r="F614" s="4"/>
    </row>
    <row r="615" ht="15.75" customHeight="1">
      <c r="C615" s="4"/>
      <c r="D615" s="4"/>
      <c r="E615" s="4"/>
      <c r="F615" s="4"/>
    </row>
    <row r="616" ht="15.75" customHeight="1">
      <c r="C616" s="4"/>
      <c r="D616" s="4"/>
      <c r="E616" s="4"/>
      <c r="F616" s="4"/>
    </row>
    <row r="617" ht="15.75" customHeight="1">
      <c r="C617" s="4"/>
      <c r="D617" s="4"/>
      <c r="E617" s="4"/>
      <c r="F617" s="4"/>
    </row>
    <row r="618" ht="15.75" customHeight="1">
      <c r="C618" s="4"/>
      <c r="D618" s="4"/>
      <c r="E618" s="4"/>
      <c r="F618" s="4"/>
    </row>
    <row r="619" ht="15.75" customHeight="1">
      <c r="C619" s="4"/>
      <c r="D619" s="4"/>
      <c r="E619" s="4"/>
      <c r="F619" s="4"/>
    </row>
    <row r="620" ht="15.75" customHeight="1">
      <c r="C620" s="4"/>
      <c r="D620" s="4"/>
      <c r="E620" s="4"/>
      <c r="F620" s="4"/>
    </row>
    <row r="621" ht="15.75" customHeight="1">
      <c r="C621" s="4"/>
      <c r="D621" s="4"/>
      <c r="E621" s="4"/>
      <c r="F621" s="4"/>
    </row>
    <row r="622" ht="15.75" customHeight="1">
      <c r="C622" s="4"/>
      <c r="D622" s="4"/>
      <c r="E622" s="4"/>
      <c r="F622" s="4"/>
    </row>
    <row r="623" ht="15.75" customHeight="1">
      <c r="C623" s="4"/>
      <c r="D623" s="4"/>
      <c r="E623" s="4"/>
      <c r="F623" s="4"/>
    </row>
    <row r="624" ht="15.75" customHeight="1">
      <c r="C624" s="4"/>
      <c r="D624" s="4"/>
      <c r="E624" s="4"/>
      <c r="F624" s="4"/>
    </row>
    <row r="625" ht="15.75" customHeight="1">
      <c r="C625" s="4"/>
      <c r="D625" s="4"/>
      <c r="E625" s="4"/>
      <c r="F625" s="4"/>
    </row>
    <row r="626" ht="15.75" customHeight="1">
      <c r="C626" s="4"/>
      <c r="D626" s="4"/>
      <c r="E626" s="4"/>
      <c r="F626" s="4"/>
    </row>
    <row r="627" ht="15.75" customHeight="1">
      <c r="C627" s="4"/>
      <c r="D627" s="4"/>
      <c r="E627" s="4"/>
      <c r="F627" s="4"/>
    </row>
    <row r="628" ht="15.75" customHeight="1">
      <c r="C628" s="4"/>
      <c r="D628" s="4"/>
      <c r="E628" s="4"/>
      <c r="F628" s="4"/>
    </row>
    <row r="629" ht="15.75" customHeight="1">
      <c r="C629" s="4"/>
      <c r="D629" s="4"/>
      <c r="E629" s="4"/>
      <c r="F629" s="4"/>
    </row>
    <row r="630" ht="15.75" customHeight="1">
      <c r="C630" s="4"/>
      <c r="D630" s="4"/>
      <c r="E630" s="4"/>
      <c r="F630" s="4"/>
    </row>
    <row r="631" ht="15.75" customHeight="1">
      <c r="C631" s="4"/>
      <c r="D631" s="4"/>
      <c r="E631" s="4"/>
      <c r="F631" s="4"/>
    </row>
    <row r="632" ht="15.75" customHeight="1">
      <c r="C632" s="4"/>
      <c r="D632" s="4"/>
      <c r="E632" s="4"/>
      <c r="F632" s="4"/>
    </row>
    <row r="633" ht="15.75" customHeight="1">
      <c r="C633" s="4"/>
      <c r="D633" s="4"/>
      <c r="E633" s="4"/>
      <c r="F633" s="4"/>
    </row>
    <row r="634" ht="15.75" customHeight="1">
      <c r="C634" s="4"/>
      <c r="D634" s="4"/>
      <c r="E634" s="4"/>
      <c r="F634" s="4"/>
    </row>
    <row r="635" ht="15.75" customHeight="1">
      <c r="C635" s="4"/>
      <c r="D635" s="4"/>
      <c r="E635" s="4"/>
      <c r="F635" s="4"/>
    </row>
    <row r="636" ht="15.75" customHeight="1">
      <c r="C636" s="4"/>
      <c r="D636" s="4"/>
      <c r="E636" s="4"/>
      <c r="F636" s="4"/>
    </row>
    <row r="637" ht="15.75" customHeight="1">
      <c r="C637" s="4"/>
      <c r="D637" s="4"/>
      <c r="E637" s="4"/>
      <c r="F637" s="4"/>
    </row>
    <row r="638" ht="15.75" customHeight="1">
      <c r="C638" s="4"/>
      <c r="D638" s="4"/>
      <c r="E638" s="4"/>
      <c r="F638" s="4"/>
    </row>
    <row r="639" ht="15.75" customHeight="1">
      <c r="C639" s="4"/>
      <c r="D639" s="4"/>
      <c r="E639" s="4"/>
      <c r="F639" s="4"/>
    </row>
    <row r="640" ht="15.75" customHeight="1">
      <c r="C640" s="4"/>
      <c r="D640" s="4"/>
      <c r="E640" s="4"/>
      <c r="F640" s="4"/>
    </row>
    <row r="641" ht="15.75" customHeight="1">
      <c r="C641" s="4"/>
      <c r="D641" s="4"/>
      <c r="E641" s="4"/>
      <c r="F641" s="4"/>
    </row>
    <row r="642" ht="15.75" customHeight="1">
      <c r="C642" s="4"/>
      <c r="D642" s="4"/>
      <c r="E642" s="4"/>
      <c r="F642" s="4"/>
    </row>
    <row r="643" ht="15.75" customHeight="1">
      <c r="C643" s="4"/>
      <c r="D643" s="4"/>
      <c r="E643" s="4"/>
      <c r="F643" s="4"/>
    </row>
    <row r="644" ht="15.75" customHeight="1">
      <c r="C644" s="4"/>
      <c r="D644" s="4"/>
      <c r="E644" s="4"/>
      <c r="F644" s="4"/>
    </row>
    <row r="645" ht="15.75" customHeight="1">
      <c r="C645" s="4"/>
      <c r="D645" s="4"/>
      <c r="E645" s="4"/>
      <c r="F645" s="4"/>
    </row>
    <row r="646" ht="15.75" customHeight="1">
      <c r="C646" s="4"/>
      <c r="D646" s="4"/>
      <c r="E646" s="4"/>
      <c r="F646" s="4"/>
    </row>
    <row r="647" ht="15.75" customHeight="1">
      <c r="C647" s="4"/>
      <c r="D647" s="4"/>
      <c r="E647" s="4"/>
      <c r="F647" s="4"/>
    </row>
    <row r="648" ht="15.75" customHeight="1">
      <c r="C648" s="4"/>
      <c r="D648" s="4"/>
      <c r="E648" s="4"/>
      <c r="F648" s="4"/>
    </row>
    <row r="649" ht="15.75" customHeight="1">
      <c r="C649" s="4"/>
      <c r="D649" s="4"/>
      <c r="E649" s="4"/>
      <c r="F649" s="4"/>
    </row>
    <row r="650" ht="15.75" customHeight="1">
      <c r="C650" s="4"/>
      <c r="D650" s="4"/>
      <c r="E650" s="4"/>
      <c r="F650" s="4"/>
    </row>
    <row r="651" ht="15.75" customHeight="1">
      <c r="C651" s="4"/>
      <c r="D651" s="4"/>
      <c r="E651" s="4"/>
      <c r="F651" s="4"/>
    </row>
    <row r="652" ht="15.75" customHeight="1">
      <c r="C652" s="4"/>
      <c r="D652" s="4"/>
      <c r="E652" s="4"/>
      <c r="F652" s="4"/>
    </row>
    <row r="653" ht="15.75" customHeight="1">
      <c r="C653" s="4"/>
      <c r="D653" s="4"/>
      <c r="E653" s="4"/>
      <c r="F653" s="4"/>
    </row>
    <row r="654" ht="15.75" customHeight="1">
      <c r="C654" s="4"/>
      <c r="D654" s="4"/>
      <c r="E654" s="4"/>
      <c r="F654" s="4"/>
    </row>
    <row r="655" ht="15.75" customHeight="1">
      <c r="C655" s="4"/>
      <c r="D655" s="4"/>
      <c r="E655" s="4"/>
      <c r="F655" s="4"/>
    </row>
    <row r="656" ht="15.75" customHeight="1">
      <c r="C656" s="4"/>
      <c r="D656" s="4"/>
      <c r="E656" s="4"/>
      <c r="F656" s="4"/>
    </row>
    <row r="657" ht="15.75" customHeight="1">
      <c r="C657" s="4"/>
      <c r="D657" s="4"/>
      <c r="E657" s="4"/>
      <c r="F657" s="4"/>
    </row>
    <row r="658" ht="15.75" customHeight="1">
      <c r="C658" s="4"/>
      <c r="D658" s="4"/>
      <c r="E658" s="4"/>
      <c r="F658" s="4"/>
    </row>
    <row r="659" ht="15.75" customHeight="1">
      <c r="C659" s="4"/>
      <c r="D659" s="4"/>
      <c r="E659" s="4"/>
      <c r="F659" s="4"/>
    </row>
    <row r="660" ht="15.75" customHeight="1">
      <c r="C660" s="4"/>
      <c r="D660" s="4"/>
      <c r="E660" s="4"/>
      <c r="F660" s="4"/>
    </row>
    <row r="661" ht="15.75" customHeight="1">
      <c r="C661" s="4"/>
      <c r="D661" s="4"/>
      <c r="E661" s="4"/>
      <c r="F661" s="4"/>
    </row>
    <row r="662" ht="15.75" customHeight="1">
      <c r="C662" s="4"/>
      <c r="D662" s="4"/>
      <c r="E662" s="4"/>
      <c r="F662" s="4"/>
    </row>
    <row r="663" ht="15.75" customHeight="1">
      <c r="C663" s="4"/>
      <c r="D663" s="4"/>
      <c r="E663" s="4"/>
      <c r="F663" s="4"/>
    </row>
    <row r="664" ht="15.75" customHeight="1">
      <c r="C664" s="4"/>
      <c r="D664" s="4"/>
      <c r="E664" s="4"/>
      <c r="F664" s="4"/>
    </row>
    <row r="665" ht="15.75" customHeight="1">
      <c r="C665" s="4"/>
      <c r="D665" s="4"/>
      <c r="E665" s="4"/>
      <c r="F665" s="4"/>
    </row>
    <row r="666" ht="15.75" customHeight="1">
      <c r="C666" s="4"/>
      <c r="D666" s="4"/>
      <c r="E666" s="4"/>
      <c r="F666" s="4"/>
    </row>
    <row r="667" ht="15.75" customHeight="1">
      <c r="C667" s="4"/>
      <c r="D667" s="4"/>
      <c r="E667" s="4"/>
      <c r="F667" s="4"/>
    </row>
    <row r="668" ht="15.75" customHeight="1">
      <c r="C668" s="4"/>
      <c r="D668" s="4"/>
      <c r="E668" s="4"/>
      <c r="F668" s="4"/>
    </row>
    <row r="669" ht="15.75" customHeight="1">
      <c r="C669" s="4"/>
      <c r="D669" s="4"/>
      <c r="E669" s="4"/>
      <c r="F669" s="4"/>
    </row>
    <row r="670" ht="15.75" customHeight="1">
      <c r="C670" s="4"/>
      <c r="D670" s="4"/>
      <c r="E670" s="4"/>
      <c r="F670" s="4"/>
    </row>
    <row r="671" ht="15.75" customHeight="1">
      <c r="C671" s="4"/>
      <c r="D671" s="4"/>
      <c r="E671" s="4"/>
      <c r="F671" s="4"/>
    </row>
    <row r="672" ht="15.75" customHeight="1">
      <c r="C672" s="4"/>
      <c r="D672" s="4"/>
      <c r="E672" s="4"/>
      <c r="F672" s="4"/>
    </row>
    <row r="673" ht="15.75" customHeight="1">
      <c r="C673" s="4"/>
      <c r="D673" s="4"/>
      <c r="E673" s="4"/>
      <c r="F673" s="4"/>
    </row>
    <row r="674" ht="15.75" customHeight="1">
      <c r="C674" s="4"/>
      <c r="D674" s="4"/>
      <c r="E674" s="4"/>
      <c r="F674" s="4"/>
    </row>
    <row r="675" ht="15.75" customHeight="1">
      <c r="C675" s="4"/>
      <c r="D675" s="4"/>
      <c r="E675" s="4"/>
      <c r="F675" s="4"/>
    </row>
    <row r="676" ht="15.75" customHeight="1">
      <c r="C676" s="4"/>
      <c r="D676" s="4"/>
      <c r="E676" s="4"/>
      <c r="F676" s="4"/>
    </row>
    <row r="677" ht="15.75" customHeight="1">
      <c r="C677" s="4"/>
      <c r="D677" s="4"/>
      <c r="E677" s="4"/>
      <c r="F677" s="4"/>
    </row>
    <row r="678" ht="15.75" customHeight="1">
      <c r="C678" s="4"/>
      <c r="D678" s="4"/>
      <c r="E678" s="4"/>
      <c r="F678" s="4"/>
    </row>
    <row r="679" ht="15.75" customHeight="1">
      <c r="C679" s="4"/>
      <c r="D679" s="4"/>
      <c r="E679" s="4"/>
      <c r="F679" s="4"/>
    </row>
    <row r="680" ht="15.75" customHeight="1">
      <c r="C680" s="4"/>
      <c r="D680" s="4"/>
      <c r="E680" s="4"/>
      <c r="F680" s="4"/>
    </row>
    <row r="681" ht="15.75" customHeight="1">
      <c r="C681" s="4"/>
      <c r="D681" s="4"/>
      <c r="E681" s="4"/>
      <c r="F681" s="4"/>
    </row>
    <row r="682" ht="15.75" customHeight="1">
      <c r="C682" s="4"/>
      <c r="D682" s="4"/>
      <c r="E682" s="4"/>
      <c r="F682" s="4"/>
    </row>
    <row r="683" ht="15.75" customHeight="1">
      <c r="C683" s="4"/>
      <c r="D683" s="4"/>
      <c r="E683" s="4"/>
      <c r="F683" s="4"/>
    </row>
    <row r="684" ht="15.75" customHeight="1">
      <c r="C684" s="4"/>
      <c r="D684" s="4"/>
      <c r="E684" s="4"/>
      <c r="F684" s="4"/>
    </row>
    <row r="685" ht="15.75" customHeight="1">
      <c r="C685" s="4"/>
      <c r="D685" s="4"/>
      <c r="E685" s="4"/>
      <c r="F685" s="4"/>
    </row>
    <row r="686" ht="15.75" customHeight="1">
      <c r="C686" s="4"/>
      <c r="D686" s="4"/>
      <c r="E686" s="4"/>
      <c r="F686" s="4"/>
    </row>
    <row r="687" ht="15.75" customHeight="1">
      <c r="C687" s="4"/>
      <c r="D687" s="4"/>
      <c r="E687" s="4"/>
      <c r="F687" s="4"/>
    </row>
    <row r="688" ht="15.75" customHeight="1">
      <c r="C688" s="4"/>
      <c r="D688" s="4"/>
      <c r="E688" s="4"/>
      <c r="F688" s="4"/>
    </row>
    <row r="689" ht="15.75" customHeight="1">
      <c r="C689" s="4"/>
      <c r="D689" s="4"/>
      <c r="E689" s="4"/>
      <c r="F689" s="4"/>
    </row>
    <row r="690" ht="15.75" customHeight="1">
      <c r="C690" s="4"/>
      <c r="D690" s="4"/>
      <c r="E690" s="4"/>
      <c r="F690" s="4"/>
    </row>
    <row r="691" ht="15.75" customHeight="1">
      <c r="C691" s="4"/>
      <c r="D691" s="4"/>
      <c r="E691" s="4"/>
      <c r="F691" s="4"/>
    </row>
    <row r="692" ht="15.75" customHeight="1">
      <c r="C692" s="4"/>
      <c r="D692" s="4"/>
      <c r="E692" s="4"/>
      <c r="F692" s="4"/>
    </row>
    <row r="693" ht="15.75" customHeight="1">
      <c r="C693" s="4"/>
      <c r="D693" s="4"/>
      <c r="E693" s="4"/>
      <c r="F693" s="4"/>
    </row>
    <row r="694" ht="15.75" customHeight="1">
      <c r="C694" s="4"/>
      <c r="D694" s="4"/>
      <c r="E694" s="4"/>
      <c r="F694" s="4"/>
    </row>
    <row r="695" ht="15.75" customHeight="1">
      <c r="C695" s="4"/>
      <c r="D695" s="4"/>
      <c r="E695" s="4"/>
      <c r="F695" s="4"/>
    </row>
    <row r="696" ht="15.75" customHeight="1">
      <c r="C696" s="4"/>
      <c r="D696" s="4"/>
      <c r="E696" s="4"/>
      <c r="F696" s="4"/>
    </row>
    <row r="697" ht="15.75" customHeight="1">
      <c r="C697" s="4"/>
      <c r="D697" s="4"/>
      <c r="E697" s="4"/>
      <c r="F697" s="4"/>
    </row>
    <row r="698" ht="15.75" customHeight="1">
      <c r="C698" s="4"/>
      <c r="D698" s="4"/>
      <c r="E698" s="4"/>
      <c r="F698" s="4"/>
    </row>
    <row r="699" ht="15.75" customHeight="1">
      <c r="C699" s="4"/>
      <c r="D699" s="4"/>
      <c r="E699" s="4"/>
      <c r="F699" s="4"/>
    </row>
    <row r="700" ht="15.75" customHeight="1">
      <c r="C700" s="4"/>
      <c r="D700" s="4"/>
      <c r="E700" s="4"/>
      <c r="F700" s="4"/>
    </row>
    <row r="701" ht="15.75" customHeight="1">
      <c r="C701" s="4"/>
      <c r="D701" s="4"/>
      <c r="E701" s="4"/>
      <c r="F701" s="4"/>
    </row>
    <row r="702" ht="15.75" customHeight="1">
      <c r="C702" s="4"/>
      <c r="D702" s="4"/>
      <c r="E702" s="4"/>
      <c r="F702" s="4"/>
    </row>
    <row r="703" ht="15.75" customHeight="1">
      <c r="C703" s="4"/>
      <c r="D703" s="4"/>
      <c r="E703" s="4"/>
      <c r="F703" s="4"/>
    </row>
    <row r="704" ht="15.75" customHeight="1">
      <c r="C704" s="4"/>
      <c r="D704" s="4"/>
      <c r="E704" s="4"/>
      <c r="F704" s="4"/>
    </row>
    <row r="705" ht="15.75" customHeight="1">
      <c r="C705" s="4"/>
      <c r="D705" s="4"/>
      <c r="E705" s="4"/>
      <c r="F705" s="4"/>
    </row>
    <row r="706" ht="15.75" customHeight="1">
      <c r="C706" s="4"/>
      <c r="D706" s="4"/>
      <c r="E706" s="4"/>
      <c r="F706" s="4"/>
    </row>
    <row r="707" ht="15.75" customHeight="1">
      <c r="C707" s="4"/>
      <c r="D707" s="4"/>
      <c r="E707" s="4"/>
      <c r="F707" s="4"/>
    </row>
    <row r="708" ht="15.75" customHeight="1">
      <c r="C708" s="4"/>
      <c r="D708" s="4"/>
      <c r="E708" s="4"/>
      <c r="F708" s="4"/>
    </row>
    <row r="709" ht="15.75" customHeight="1">
      <c r="C709" s="4"/>
      <c r="D709" s="4"/>
      <c r="E709" s="4"/>
      <c r="F709" s="4"/>
    </row>
    <row r="710" ht="15.75" customHeight="1">
      <c r="C710" s="4"/>
      <c r="D710" s="4"/>
      <c r="E710" s="4"/>
      <c r="F710" s="4"/>
    </row>
    <row r="711" ht="15.75" customHeight="1">
      <c r="C711" s="4"/>
      <c r="D711" s="4"/>
      <c r="E711" s="4"/>
      <c r="F711" s="4"/>
    </row>
    <row r="712" ht="15.75" customHeight="1">
      <c r="C712" s="4"/>
      <c r="D712" s="4"/>
      <c r="E712" s="4"/>
      <c r="F712" s="4"/>
    </row>
    <row r="713" ht="15.75" customHeight="1">
      <c r="C713" s="4"/>
      <c r="D713" s="4"/>
      <c r="E713" s="4"/>
      <c r="F713" s="4"/>
    </row>
    <row r="714" ht="15.75" customHeight="1">
      <c r="C714" s="4"/>
      <c r="D714" s="4"/>
      <c r="E714" s="4"/>
      <c r="F714" s="4"/>
    </row>
    <row r="715" ht="15.75" customHeight="1">
      <c r="C715" s="4"/>
      <c r="D715" s="4"/>
      <c r="E715" s="4"/>
      <c r="F715" s="4"/>
    </row>
    <row r="716" ht="15.75" customHeight="1">
      <c r="C716" s="4"/>
      <c r="D716" s="4"/>
      <c r="E716" s="4"/>
      <c r="F716" s="4"/>
    </row>
    <row r="717" ht="15.75" customHeight="1">
      <c r="C717" s="4"/>
      <c r="D717" s="4"/>
      <c r="E717" s="4"/>
      <c r="F717" s="4"/>
    </row>
    <row r="718" ht="15.75" customHeight="1">
      <c r="C718" s="4"/>
      <c r="D718" s="4"/>
      <c r="E718" s="4"/>
      <c r="F718" s="4"/>
    </row>
    <row r="719" ht="15.75" customHeight="1">
      <c r="C719" s="4"/>
      <c r="D719" s="4"/>
      <c r="E719" s="4"/>
      <c r="F719" s="4"/>
    </row>
    <row r="720" ht="15.75" customHeight="1">
      <c r="C720" s="4"/>
      <c r="D720" s="4"/>
      <c r="E720" s="4"/>
      <c r="F720" s="4"/>
    </row>
    <row r="721" ht="15.75" customHeight="1">
      <c r="C721" s="4"/>
      <c r="D721" s="4"/>
      <c r="E721" s="4"/>
      <c r="F721" s="4"/>
    </row>
    <row r="722" ht="15.75" customHeight="1">
      <c r="C722" s="4"/>
      <c r="D722" s="4"/>
      <c r="E722" s="4"/>
      <c r="F722" s="4"/>
    </row>
    <row r="723" ht="15.75" customHeight="1">
      <c r="C723" s="4"/>
      <c r="D723" s="4"/>
      <c r="E723" s="4"/>
      <c r="F723" s="4"/>
    </row>
    <row r="724" ht="15.75" customHeight="1">
      <c r="C724" s="4"/>
      <c r="D724" s="4"/>
      <c r="E724" s="4"/>
      <c r="F724" s="4"/>
    </row>
    <row r="725" ht="15.75" customHeight="1">
      <c r="C725" s="4"/>
      <c r="D725" s="4"/>
      <c r="E725" s="4"/>
      <c r="F725" s="4"/>
    </row>
    <row r="726" ht="15.75" customHeight="1">
      <c r="C726" s="4"/>
      <c r="D726" s="4"/>
      <c r="E726" s="4"/>
      <c r="F726" s="4"/>
    </row>
    <row r="727" ht="15.75" customHeight="1">
      <c r="C727" s="4"/>
      <c r="D727" s="4"/>
      <c r="E727" s="4"/>
      <c r="F727" s="4"/>
    </row>
    <row r="728" ht="15.75" customHeight="1">
      <c r="C728" s="4"/>
      <c r="D728" s="4"/>
      <c r="E728" s="4"/>
      <c r="F728" s="4"/>
    </row>
    <row r="729" ht="15.75" customHeight="1">
      <c r="C729" s="4"/>
      <c r="D729" s="4"/>
      <c r="E729" s="4"/>
      <c r="F729" s="4"/>
    </row>
    <row r="730" ht="15.75" customHeight="1">
      <c r="C730" s="4"/>
      <c r="D730" s="4"/>
      <c r="E730" s="4"/>
      <c r="F730" s="4"/>
    </row>
    <row r="731" ht="15.75" customHeight="1">
      <c r="C731" s="4"/>
      <c r="D731" s="4"/>
      <c r="E731" s="4"/>
      <c r="F731" s="4"/>
    </row>
    <row r="732" ht="15.75" customHeight="1">
      <c r="C732" s="4"/>
      <c r="D732" s="4"/>
      <c r="E732" s="4"/>
      <c r="F732" s="4"/>
    </row>
    <row r="733" ht="15.75" customHeight="1">
      <c r="C733" s="4"/>
      <c r="D733" s="4"/>
      <c r="E733" s="4"/>
      <c r="F733" s="4"/>
    </row>
    <row r="734" ht="15.75" customHeight="1">
      <c r="C734" s="4"/>
      <c r="D734" s="4"/>
      <c r="E734" s="4"/>
      <c r="F734" s="4"/>
    </row>
    <row r="735" ht="15.75" customHeight="1">
      <c r="C735" s="4"/>
      <c r="D735" s="4"/>
      <c r="E735" s="4"/>
      <c r="F735" s="4"/>
    </row>
    <row r="736" ht="15.75" customHeight="1">
      <c r="C736" s="4"/>
      <c r="D736" s="4"/>
      <c r="E736" s="4"/>
      <c r="F736" s="4"/>
    </row>
    <row r="737" ht="15.75" customHeight="1">
      <c r="C737" s="4"/>
      <c r="D737" s="4"/>
      <c r="E737" s="4"/>
      <c r="F737" s="4"/>
    </row>
    <row r="738" ht="15.75" customHeight="1">
      <c r="C738" s="4"/>
      <c r="D738" s="4"/>
      <c r="E738" s="4"/>
      <c r="F738" s="4"/>
    </row>
    <row r="739" ht="15.75" customHeight="1">
      <c r="C739" s="4"/>
      <c r="D739" s="4"/>
      <c r="E739" s="4"/>
      <c r="F739" s="4"/>
    </row>
    <row r="740" ht="15.75" customHeight="1">
      <c r="C740" s="4"/>
      <c r="D740" s="4"/>
      <c r="E740" s="4"/>
      <c r="F740" s="4"/>
    </row>
    <row r="741" ht="15.75" customHeight="1">
      <c r="C741" s="4"/>
      <c r="D741" s="4"/>
      <c r="E741" s="4"/>
      <c r="F741" s="4"/>
    </row>
    <row r="742" ht="15.75" customHeight="1">
      <c r="C742" s="4"/>
      <c r="D742" s="4"/>
      <c r="E742" s="4"/>
      <c r="F742" s="4"/>
    </row>
    <row r="743" ht="15.75" customHeight="1">
      <c r="C743" s="4"/>
      <c r="D743" s="4"/>
      <c r="E743" s="4"/>
      <c r="F743" s="4"/>
    </row>
    <row r="744" ht="15.75" customHeight="1">
      <c r="C744" s="4"/>
      <c r="D744" s="4"/>
      <c r="E744" s="4"/>
      <c r="F744" s="4"/>
    </row>
    <row r="745" ht="15.75" customHeight="1">
      <c r="C745" s="4"/>
      <c r="D745" s="4"/>
      <c r="E745" s="4"/>
      <c r="F745" s="4"/>
    </row>
    <row r="746" ht="15.75" customHeight="1">
      <c r="C746" s="4"/>
      <c r="D746" s="4"/>
      <c r="E746" s="4"/>
      <c r="F746" s="4"/>
    </row>
    <row r="747" ht="15.75" customHeight="1">
      <c r="C747" s="4"/>
      <c r="D747" s="4"/>
      <c r="E747" s="4"/>
      <c r="F747" s="4"/>
    </row>
    <row r="748" ht="15.75" customHeight="1">
      <c r="C748" s="4"/>
      <c r="D748" s="4"/>
      <c r="E748" s="4"/>
      <c r="F748" s="4"/>
    </row>
    <row r="749" ht="15.75" customHeight="1">
      <c r="C749" s="4"/>
      <c r="D749" s="4"/>
      <c r="E749" s="4"/>
      <c r="F749" s="4"/>
    </row>
    <row r="750" ht="15.75" customHeight="1">
      <c r="C750" s="4"/>
      <c r="D750" s="4"/>
      <c r="E750" s="4"/>
      <c r="F750" s="4"/>
    </row>
    <row r="751" ht="15.75" customHeight="1">
      <c r="C751" s="4"/>
      <c r="D751" s="4"/>
      <c r="E751" s="4"/>
      <c r="F751" s="4"/>
    </row>
    <row r="752" ht="15.75" customHeight="1">
      <c r="C752" s="4"/>
      <c r="D752" s="4"/>
      <c r="E752" s="4"/>
      <c r="F752" s="4"/>
    </row>
    <row r="753" ht="15.75" customHeight="1">
      <c r="C753" s="4"/>
      <c r="D753" s="4"/>
      <c r="E753" s="4"/>
      <c r="F753" s="4"/>
    </row>
    <row r="754" ht="15.75" customHeight="1">
      <c r="C754" s="4"/>
      <c r="D754" s="4"/>
      <c r="E754" s="4"/>
      <c r="F754" s="4"/>
    </row>
    <row r="755" ht="15.75" customHeight="1">
      <c r="C755" s="4"/>
      <c r="D755" s="4"/>
      <c r="E755" s="4"/>
      <c r="F755" s="4"/>
    </row>
    <row r="756" ht="15.75" customHeight="1">
      <c r="C756" s="4"/>
      <c r="D756" s="4"/>
      <c r="E756" s="4"/>
      <c r="F756" s="4"/>
    </row>
    <row r="757" ht="15.75" customHeight="1">
      <c r="C757" s="4"/>
      <c r="D757" s="4"/>
      <c r="E757" s="4"/>
      <c r="F757" s="4"/>
    </row>
    <row r="758" ht="15.75" customHeight="1">
      <c r="C758" s="4"/>
      <c r="D758" s="4"/>
      <c r="E758" s="4"/>
      <c r="F758" s="4"/>
    </row>
    <row r="759" ht="15.75" customHeight="1">
      <c r="C759" s="4"/>
      <c r="D759" s="4"/>
      <c r="E759" s="4"/>
      <c r="F759" s="4"/>
    </row>
    <row r="760" ht="15.75" customHeight="1">
      <c r="C760" s="4"/>
      <c r="D760" s="4"/>
      <c r="E760" s="4"/>
      <c r="F760" s="4"/>
    </row>
    <row r="761" ht="15.75" customHeight="1">
      <c r="C761" s="4"/>
      <c r="D761" s="4"/>
      <c r="E761" s="4"/>
      <c r="F761" s="4"/>
    </row>
    <row r="762" ht="15.75" customHeight="1">
      <c r="C762" s="4"/>
      <c r="D762" s="4"/>
      <c r="E762" s="4"/>
      <c r="F762" s="4"/>
    </row>
    <row r="763" ht="15.75" customHeight="1">
      <c r="C763" s="4"/>
      <c r="D763" s="4"/>
      <c r="E763" s="4"/>
      <c r="F763" s="4"/>
    </row>
    <row r="764" ht="15.75" customHeight="1">
      <c r="C764" s="4"/>
      <c r="D764" s="4"/>
      <c r="E764" s="4"/>
      <c r="F764" s="4"/>
    </row>
    <row r="765" ht="15.75" customHeight="1">
      <c r="C765" s="4"/>
      <c r="D765" s="4"/>
      <c r="E765" s="4"/>
      <c r="F765" s="4"/>
    </row>
    <row r="766" ht="15.75" customHeight="1">
      <c r="C766" s="4"/>
      <c r="D766" s="4"/>
      <c r="E766" s="4"/>
      <c r="F766" s="4"/>
    </row>
    <row r="767" ht="15.75" customHeight="1">
      <c r="C767" s="4"/>
      <c r="D767" s="4"/>
      <c r="E767" s="4"/>
      <c r="F767" s="4"/>
    </row>
    <row r="768" ht="15.75" customHeight="1">
      <c r="C768" s="4"/>
      <c r="D768" s="4"/>
      <c r="E768" s="4"/>
      <c r="F768" s="4"/>
    </row>
    <row r="769" ht="15.75" customHeight="1">
      <c r="C769" s="4"/>
      <c r="D769" s="4"/>
      <c r="E769" s="4"/>
      <c r="F769" s="4"/>
    </row>
    <row r="770" ht="15.75" customHeight="1">
      <c r="C770" s="4"/>
      <c r="D770" s="4"/>
      <c r="E770" s="4"/>
      <c r="F770" s="4"/>
    </row>
    <row r="771" ht="15.75" customHeight="1">
      <c r="C771" s="4"/>
      <c r="D771" s="4"/>
      <c r="E771" s="4"/>
      <c r="F771" s="4"/>
    </row>
    <row r="772" ht="15.75" customHeight="1">
      <c r="C772" s="4"/>
      <c r="D772" s="4"/>
      <c r="E772" s="4"/>
      <c r="F772" s="4"/>
    </row>
    <row r="773" ht="15.75" customHeight="1">
      <c r="C773" s="4"/>
      <c r="D773" s="4"/>
      <c r="E773" s="4"/>
      <c r="F773" s="4"/>
    </row>
    <row r="774" ht="15.75" customHeight="1">
      <c r="C774" s="4"/>
      <c r="D774" s="4"/>
      <c r="E774" s="4"/>
      <c r="F774" s="4"/>
    </row>
    <row r="775" ht="15.75" customHeight="1">
      <c r="C775" s="4"/>
      <c r="D775" s="4"/>
      <c r="E775" s="4"/>
      <c r="F775" s="4"/>
    </row>
    <row r="776" ht="15.75" customHeight="1">
      <c r="C776" s="4"/>
      <c r="D776" s="4"/>
      <c r="E776" s="4"/>
      <c r="F776" s="4"/>
    </row>
    <row r="777" ht="15.75" customHeight="1">
      <c r="C777" s="4"/>
      <c r="D777" s="4"/>
      <c r="E777" s="4"/>
      <c r="F777" s="4"/>
    </row>
    <row r="778" ht="15.75" customHeight="1">
      <c r="C778" s="4"/>
      <c r="D778" s="4"/>
      <c r="E778" s="4"/>
      <c r="F778" s="4"/>
    </row>
    <row r="779" ht="15.75" customHeight="1">
      <c r="C779" s="4"/>
      <c r="D779" s="4"/>
      <c r="E779" s="4"/>
      <c r="F779" s="4"/>
    </row>
    <row r="780" ht="15.75" customHeight="1">
      <c r="C780" s="4"/>
      <c r="D780" s="4"/>
      <c r="E780" s="4"/>
      <c r="F780" s="4"/>
    </row>
    <row r="781" ht="15.75" customHeight="1">
      <c r="C781" s="4"/>
      <c r="D781" s="4"/>
      <c r="E781" s="4"/>
      <c r="F781" s="4"/>
    </row>
    <row r="782" ht="15.75" customHeight="1">
      <c r="C782" s="4"/>
      <c r="D782" s="4"/>
      <c r="E782" s="4"/>
      <c r="F782" s="4"/>
    </row>
    <row r="783" ht="15.75" customHeight="1">
      <c r="C783" s="4"/>
      <c r="D783" s="4"/>
      <c r="E783" s="4"/>
      <c r="F783" s="4"/>
    </row>
    <row r="784" ht="15.75" customHeight="1">
      <c r="C784" s="4"/>
      <c r="D784" s="4"/>
      <c r="E784" s="4"/>
      <c r="F784" s="4"/>
    </row>
    <row r="785" ht="15.75" customHeight="1">
      <c r="C785" s="4"/>
      <c r="D785" s="4"/>
      <c r="E785" s="4"/>
      <c r="F785" s="4"/>
    </row>
    <row r="786" ht="15.75" customHeight="1">
      <c r="C786" s="4"/>
      <c r="D786" s="4"/>
      <c r="E786" s="4"/>
      <c r="F786" s="4"/>
    </row>
    <row r="787" ht="15.75" customHeight="1">
      <c r="C787" s="4"/>
      <c r="D787" s="4"/>
      <c r="E787" s="4"/>
      <c r="F787" s="4"/>
    </row>
    <row r="788" ht="15.75" customHeight="1">
      <c r="C788" s="4"/>
      <c r="D788" s="4"/>
      <c r="E788" s="4"/>
      <c r="F788" s="4"/>
    </row>
    <row r="789" ht="15.75" customHeight="1">
      <c r="C789" s="4"/>
      <c r="D789" s="4"/>
      <c r="E789" s="4"/>
      <c r="F789" s="4"/>
    </row>
    <row r="790" ht="15.75" customHeight="1">
      <c r="C790" s="4"/>
      <c r="D790" s="4"/>
      <c r="E790" s="4"/>
      <c r="F790" s="4"/>
    </row>
    <row r="791" ht="15.75" customHeight="1">
      <c r="C791" s="4"/>
      <c r="D791" s="4"/>
      <c r="E791" s="4"/>
      <c r="F791" s="4"/>
    </row>
    <row r="792" ht="15.75" customHeight="1">
      <c r="C792" s="4"/>
      <c r="D792" s="4"/>
      <c r="E792" s="4"/>
      <c r="F792" s="4"/>
    </row>
    <row r="793" ht="15.75" customHeight="1">
      <c r="C793" s="4"/>
      <c r="D793" s="4"/>
      <c r="E793" s="4"/>
      <c r="F793" s="4"/>
    </row>
    <row r="794" ht="15.75" customHeight="1">
      <c r="C794" s="4"/>
      <c r="D794" s="4"/>
      <c r="E794" s="4"/>
      <c r="F794" s="4"/>
    </row>
    <row r="795" ht="15.75" customHeight="1">
      <c r="C795" s="4"/>
      <c r="D795" s="4"/>
      <c r="E795" s="4"/>
      <c r="F795" s="4"/>
    </row>
    <row r="796" ht="15.75" customHeight="1">
      <c r="C796" s="4"/>
      <c r="D796" s="4"/>
      <c r="E796" s="4"/>
      <c r="F796" s="4"/>
    </row>
    <row r="797" ht="15.75" customHeight="1">
      <c r="C797" s="4"/>
      <c r="D797" s="4"/>
      <c r="E797" s="4"/>
      <c r="F797" s="4"/>
    </row>
    <row r="798" ht="15.75" customHeight="1">
      <c r="C798" s="4"/>
      <c r="D798" s="4"/>
      <c r="E798" s="4"/>
      <c r="F798" s="4"/>
    </row>
    <row r="799" ht="15.75" customHeight="1">
      <c r="C799" s="4"/>
      <c r="D799" s="4"/>
      <c r="E799" s="4"/>
      <c r="F799" s="4"/>
    </row>
    <row r="800" ht="15.75" customHeight="1">
      <c r="C800" s="4"/>
      <c r="D800" s="4"/>
      <c r="E800" s="4"/>
      <c r="F800" s="4"/>
    </row>
    <row r="801" ht="15.75" customHeight="1">
      <c r="C801" s="4"/>
      <c r="D801" s="4"/>
      <c r="E801" s="4"/>
      <c r="F801" s="4"/>
    </row>
    <row r="802" ht="15.75" customHeight="1">
      <c r="C802" s="4"/>
      <c r="D802" s="4"/>
      <c r="E802" s="4"/>
      <c r="F802" s="4"/>
    </row>
    <row r="803" ht="15.75" customHeight="1">
      <c r="C803" s="4"/>
      <c r="D803" s="4"/>
      <c r="E803" s="4"/>
      <c r="F803" s="4"/>
    </row>
    <row r="804" ht="15.75" customHeight="1">
      <c r="C804" s="4"/>
      <c r="D804" s="4"/>
      <c r="E804" s="4"/>
      <c r="F804" s="4"/>
    </row>
    <row r="805" ht="15.75" customHeight="1">
      <c r="C805" s="4"/>
      <c r="D805" s="4"/>
      <c r="E805" s="4"/>
      <c r="F805" s="4"/>
    </row>
    <row r="806" ht="15.75" customHeight="1">
      <c r="C806" s="4"/>
      <c r="D806" s="4"/>
      <c r="E806" s="4"/>
      <c r="F806" s="4"/>
    </row>
    <row r="807" ht="15.75" customHeight="1">
      <c r="C807" s="4"/>
      <c r="D807" s="4"/>
      <c r="E807" s="4"/>
      <c r="F807" s="4"/>
    </row>
    <row r="808" ht="15.75" customHeight="1">
      <c r="C808" s="4"/>
      <c r="D808" s="4"/>
      <c r="E808" s="4"/>
      <c r="F808" s="4"/>
    </row>
    <row r="809" ht="15.75" customHeight="1">
      <c r="C809" s="4"/>
      <c r="D809" s="4"/>
      <c r="E809" s="4"/>
      <c r="F809" s="4"/>
    </row>
    <row r="810" ht="15.75" customHeight="1">
      <c r="C810" s="4"/>
      <c r="D810" s="4"/>
      <c r="E810" s="4"/>
      <c r="F810" s="4"/>
    </row>
    <row r="811" ht="15.75" customHeight="1">
      <c r="C811" s="4"/>
      <c r="D811" s="4"/>
      <c r="E811" s="4"/>
      <c r="F811" s="4"/>
    </row>
    <row r="812" ht="15.75" customHeight="1">
      <c r="C812" s="4"/>
      <c r="D812" s="4"/>
      <c r="E812" s="4"/>
      <c r="F812" s="4"/>
    </row>
    <row r="813" ht="15.75" customHeight="1">
      <c r="C813" s="4"/>
      <c r="D813" s="4"/>
      <c r="E813" s="4"/>
      <c r="F813" s="4"/>
    </row>
    <row r="814" ht="15.75" customHeight="1">
      <c r="C814" s="4"/>
      <c r="D814" s="4"/>
      <c r="E814" s="4"/>
      <c r="F814" s="4"/>
    </row>
    <row r="815" ht="15.75" customHeight="1">
      <c r="C815" s="4"/>
      <c r="D815" s="4"/>
      <c r="E815" s="4"/>
      <c r="F815" s="4"/>
    </row>
    <row r="816" ht="15.75" customHeight="1">
      <c r="C816" s="4"/>
      <c r="D816" s="4"/>
      <c r="E816" s="4"/>
      <c r="F816" s="4"/>
    </row>
    <row r="817" ht="15.75" customHeight="1">
      <c r="C817" s="4"/>
      <c r="D817" s="4"/>
      <c r="E817" s="4"/>
      <c r="F817" s="4"/>
    </row>
    <row r="818" ht="15.75" customHeight="1">
      <c r="C818" s="4"/>
      <c r="D818" s="4"/>
      <c r="E818" s="4"/>
      <c r="F818" s="4"/>
    </row>
    <row r="819" ht="15.75" customHeight="1">
      <c r="C819" s="4"/>
      <c r="D819" s="4"/>
      <c r="E819" s="4"/>
      <c r="F819" s="4"/>
    </row>
    <row r="820" ht="15.75" customHeight="1">
      <c r="C820" s="4"/>
      <c r="D820" s="4"/>
      <c r="E820" s="4"/>
      <c r="F820" s="4"/>
    </row>
    <row r="821" ht="15.75" customHeight="1">
      <c r="C821" s="4"/>
      <c r="D821" s="4"/>
      <c r="E821" s="4"/>
      <c r="F821" s="4"/>
    </row>
    <row r="822" ht="15.75" customHeight="1">
      <c r="C822" s="4"/>
      <c r="D822" s="4"/>
      <c r="E822" s="4"/>
      <c r="F822" s="4"/>
    </row>
    <row r="823" ht="15.75" customHeight="1">
      <c r="C823" s="4"/>
      <c r="D823" s="4"/>
      <c r="E823" s="4"/>
      <c r="F823" s="4"/>
    </row>
    <row r="824" ht="15.75" customHeight="1">
      <c r="C824" s="4"/>
      <c r="D824" s="4"/>
      <c r="E824" s="4"/>
      <c r="F824" s="4"/>
    </row>
    <row r="825" ht="15.75" customHeight="1">
      <c r="C825" s="4"/>
      <c r="D825" s="4"/>
      <c r="E825" s="4"/>
      <c r="F825" s="4"/>
    </row>
    <row r="826" ht="15.75" customHeight="1">
      <c r="C826" s="4"/>
      <c r="D826" s="4"/>
      <c r="E826" s="4"/>
      <c r="F826" s="4"/>
    </row>
    <row r="827" ht="15.75" customHeight="1">
      <c r="C827" s="4"/>
      <c r="D827" s="4"/>
      <c r="E827" s="4"/>
      <c r="F827" s="4"/>
    </row>
    <row r="828" ht="15.75" customHeight="1">
      <c r="C828" s="4"/>
      <c r="D828" s="4"/>
      <c r="E828" s="4"/>
      <c r="F828" s="4"/>
    </row>
    <row r="829" ht="15.75" customHeight="1">
      <c r="C829" s="4"/>
      <c r="D829" s="4"/>
      <c r="E829" s="4"/>
      <c r="F829" s="4"/>
    </row>
    <row r="830" ht="15.75" customHeight="1">
      <c r="C830" s="4"/>
      <c r="D830" s="4"/>
      <c r="E830" s="4"/>
      <c r="F830" s="4"/>
    </row>
    <row r="831" ht="15.75" customHeight="1">
      <c r="C831" s="4"/>
      <c r="D831" s="4"/>
      <c r="E831" s="4"/>
      <c r="F831" s="4"/>
    </row>
    <row r="832" ht="15.75" customHeight="1">
      <c r="C832" s="4"/>
      <c r="D832" s="4"/>
      <c r="E832" s="4"/>
      <c r="F832" s="4"/>
    </row>
    <row r="833" ht="15.75" customHeight="1">
      <c r="C833" s="4"/>
      <c r="D833" s="4"/>
      <c r="E833" s="4"/>
      <c r="F833" s="4"/>
    </row>
    <row r="834" ht="15.75" customHeight="1">
      <c r="C834" s="4"/>
      <c r="D834" s="4"/>
      <c r="E834" s="4"/>
      <c r="F834" s="4"/>
    </row>
    <row r="835" ht="15.75" customHeight="1">
      <c r="C835" s="4"/>
      <c r="D835" s="4"/>
      <c r="E835" s="4"/>
      <c r="F835" s="4"/>
    </row>
    <row r="836" ht="15.75" customHeight="1">
      <c r="C836" s="4"/>
      <c r="D836" s="4"/>
      <c r="E836" s="4"/>
      <c r="F836" s="4"/>
    </row>
    <row r="837" ht="15.75" customHeight="1">
      <c r="C837" s="4"/>
      <c r="D837" s="4"/>
      <c r="E837" s="4"/>
      <c r="F837" s="4"/>
    </row>
    <row r="838" ht="15.75" customHeight="1">
      <c r="C838" s="4"/>
      <c r="D838" s="4"/>
      <c r="E838" s="4"/>
      <c r="F838" s="4"/>
    </row>
    <row r="839" ht="15.75" customHeight="1">
      <c r="C839" s="4"/>
      <c r="D839" s="4"/>
      <c r="E839" s="4"/>
      <c r="F839" s="4"/>
    </row>
    <row r="840" ht="15.75" customHeight="1">
      <c r="C840" s="4"/>
      <c r="D840" s="4"/>
      <c r="E840" s="4"/>
      <c r="F840" s="4"/>
    </row>
    <row r="841" ht="15.75" customHeight="1">
      <c r="C841" s="4"/>
      <c r="D841" s="4"/>
      <c r="E841" s="4"/>
      <c r="F841" s="4"/>
    </row>
    <row r="842" ht="15.75" customHeight="1">
      <c r="C842" s="4"/>
      <c r="D842" s="4"/>
      <c r="E842" s="4"/>
      <c r="F842" s="4"/>
    </row>
    <row r="843" ht="15.75" customHeight="1">
      <c r="C843" s="4"/>
      <c r="D843" s="4"/>
      <c r="E843" s="4"/>
      <c r="F843" s="4"/>
    </row>
    <row r="844" ht="15.75" customHeight="1">
      <c r="C844" s="4"/>
      <c r="D844" s="4"/>
      <c r="E844" s="4"/>
      <c r="F844" s="4"/>
    </row>
    <row r="845" ht="15.75" customHeight="1">
      <c r="C845" s="4"/>
      <c r="D845" s="4"/>
      <c r="E845" s="4"/>
      <c r="F845" s="4"/>
    </row>
    <row r="846" ht="15.75" customHeight="1">
      <c r="C846" s="4"/>
      <c r="D846" s="4"/>
      <c r="E846" s="4"/>
      <c r="F846" s="4"/>
    </row>
    <row r="847" ht="15.75" customHeight="1">
      <c r="C847" s="4"/>
      <c r="D847" s="4"/>
      <c r="E847" s="4"/>
      <c r="F847" s="4"/>
    </row>
    <row r="848" ht="15.75" customHeight="1">
      <c r="C848" s="4"/>
      <c r="D848" s="4"/>
      <c r="E848" s="4"/>
      <c r="F848" s="4"/>
    </row>
    <row r="849" ht="15.75" customHeight="1">
      <c r="C849" s="4"/>
      <c r="D849" s="4"/>
      <c r="E849" s="4"/>
      <c r="F849" s="4"/>
    </row>
    <row r="850" ht="15.75" customHeight="1">
      <c r="C850" s="4"/>
      <c r="D850" s="4"/>
      <c r="E850" s="4"/>
      <c r="F850" s="4"/>
    </row>
    <row r="851" ht="15.75" customHeight="1">
      <c r="C851" s="4"/>
      <c r="D851" s="4"/>
      <c r="E851" s="4"/>
      <c r="F851" s="4"/>
    </row>
    <row r="852" ht="15.75" customHeight="1">
      <c r="C852" s="4"/>
      <c r="D852" s="4"/>
      <c r="E852" s="4"/>
      <c r="F852" s="4"/>
    </row>
    <row r="853" ht="15.75" customHeight="1">
      <c r="C853" s="4"/>
      <c r="D853" s="4"/>
      <c r="E853" s="4"/>
      <c r="F853" s="4"/>
    </row>
    <row r="854" ht="15.75" customHeight="1">
      <c r="C854" s="4"/>
      <c r="D854" s="4"/>
      <c r="E854" s="4"/>
      <c r="F854" s="4"/>
    </row>
    <row r="855" ht="15.75" customHeight="1">
      <c r="C855" s="4"/>
      <c r="D855" s="4"/>
      <c r="E855" s="4"/>
      <c r="F855" s="4"/>
    </row>
    <row r="856" ht="15.75" customHeight="1">
      <c r="C856" s="4"/>
      <c r="D856" s="4"/>
      <c r="E856" s="4"/>
      <c r="F856" s="4"/>
    </row>
    <row r="857" ht="15.75" customHeight="1">
      <c r="C857" s="4"/>
      <c r="D857" s="4"/>
      <c r="E857" s="4"/>
      <c r="F857" s="4"/>
    </row>
    <row r="858" ht="15.75" customHeight="1">
      <c r="C858" s="4"/>
      <c r="D858" s="4"/>
      <c r="E858" s="4"/>
      <c r="F858" s="4"/>
    </row>
    <row r="859" ht="15.75" customHeight="1">
      <c r="C859" s="4"/>
      <c r="D859" s="4"/>
      <c r="E859" s="4"/>
      <c r="F859" s="4"/>
    </row>
    <row r="860" ht="15.75" customHeight="1">
      <c r="C860" s="4"/>
      <c r="D860" s="4"/>
      <c r="E860" s="4"/>
      <c r="F860" s="4"/>
    </row>
    <row r="861" ht="15.75" customHeight="1">
      <c r="C861" s="4"/>
      <c r="D861" s="4"/>
      <c r="E861" s="4"/>
      <c r="F861" s="4"/>
    </row>
    <row r="862" ht="15.75" customHeight="1">
      <c r="C862" s="4"/>
      <c r="D862" s="4"/>
      <c r="E862" s="4"/>
      <c r="F862" s="4"/>
    </row>
    <row r="863" ht="15.75" customHeight="1">
      <c r="C863" s="4"/>
      <c r="D863" s="4"/>
      <c r="E863" s="4"/>
      <c r="F863" s="4"/>
    </row>
    <row r="864" ht="15.75" customHeight="1">
      <c r="C864" s="4"/>
      <c r="D864" s="4"/>
      <c r="E864" s="4"/>
      <c r="F864" s="4"/>
    </row>
    <row r="865" ht="15.75" customHeight="1">
      <c r="C865" s="4"/>
      <c r="D865" s="4"/>
      <c r="E865" s="4"/>
      <c r="F865" s="4"/>
    </row>
    <row r="866" ht="15.75" customHeight="1">
      <c r="C866" s="4"/>
      <c r="D866" s="4"/>
      <c r="E866" s="4"/>
      <c r="F866" s="4"/>
    </row>
    <row r="867" ht="15.75" customHeight="1">
      <c r="C867" s="4"/>
      <c r="D867" s="4"/>
      <c r="E867" s="4"/>
      <c r="F867" s="4"/>
    </row>
    <row r="868" ht="15.75" customHeight="1">
      <c r="C868" s="4"/>
      <c r="D868" s="4"/>
      <c r="E868" s="4"/>
      <c r="F868" s="4"/>
    </row>
    <row r="869" ht="15.75" customHeight="1">
      <c r="C869" s="4"/>
      <c r="D869" s="4"/>
      <c r="E869" s="4"/>
      <c r="F869" s="4"/>
    </row>
    <row r="870" ht="15.75" customHeight="1">
      <c r="C870" s="4"/>
      <c r="D870" s="4"/>
      <c r="E870" s="4"/>
      <c r="F870" s="4"/>
    </row>
    <row r="871" ht="15.75" customHeight="1">
      <c r="C871" s="4"/>
      <c r="D871" s="4"/>
      <c r="E871" s="4"/>
      <c r="F871" s="4"/>
    </row>
    <row r="872" ht="15.75" customHeight="1">
      <c r="C872" s="4"/>
      <c r="D872" s="4"/>
      <c r="E872" s="4"/>
      <c r="F872" s="4"/>
    </row>
    <row r="873" ht="15.75" customHeight="1">
      <c r="C873" s="4"/>
      <c r="D873" s="4"/>
      <c r="E873" s="4"/>
      <c r="F873" s="4"/>
    </row>
    <row r="874" ht="15.75" customHeight="1">
      <c r="C874" s="4"/>
      <c r="D874" s="4"/>
      <c r="E874" s="4"/>
      <c r="F874" s="4"/>
    </row>
    <row r="875" ht="15.75" customHeight="1">
      <c r="C875" s="4"/>
      <c r="D875" s="4"/>
      <c r="E875" s="4"/>
      <c r="F875" s="4"/>
    </row>
    <row r="876" ht="15.75" customHeight="1">
      <c r="C876" s="4"/>
      <c r="D876" s="4"/>
      <c r="E876" s="4"/>
      <c r="F876" s="4"/>
    </row>
    <row r="877" ht="15.75" customHeight="1">
      <c r="C877" s="4"/>
      <c r="D877" s="4"/>
      <c r="E877" s="4"/>
      <c r="F877" s="4"/>
    </row>
    <row r="878" ht="15.75" customHeight="1">
      <c r="C878" s="4"/>
      <c r="D878" s="4"/>
      <c r="E878" s="4"/>
      <c r="F878" s="4"/>
    </row>
    <row r="879" ht="15.75" customHeight="1">
      <c r="C879" s="4"/>
      <c r="D879" s="4"/>
      <c r="E879" s="4"/>
      <c r="F879" s="4"/>
    </row>
    <row r="880" ht="15.75" customHeight="1">
      <c r="C880" s="4"/>
      <c r="D880" s="4"/>
      <c r="E880" s="4"/>
      <c r="F880" s="4"/>
    </row>
    <row r="881" ht="15.75" customHeight="1">
      <c r="C881" s="4"/>
      <c r="D881" s="4"/>
      <c r="E881" s="4"/>
      <c r="F881" s="4"/>
    </row>
    <row r="882" ht="15.75" customHeight="1">
      <c r="C882" s="4"/>
      <c r="D882" s="4"/>
      <c r="E882" s="4"/>
      <c r="F882" s="4"/>
    </row>
    <row r="883" ht="15.75" customHeight="1">
      <c r="C883" s="4"/>
      <c r="D883" s="4"/>
      <c r="E883" s="4"/>
      <c r="F883" s="4"/>
    </row>
    <row r="884" ht="15.75" customHeight="1">
      <c r="C884" s="4"/>
      <c r="D884" s="4"/>
      <c r="E884" s="4"/>
      <c r="F884" s="4"/>
    </row>
    <row r="885" ht="15.75" customHeight="1">
      <c r="C885" s="4"/>
      <c r="D885" s="4"/>
      <c r="E885" s="4"/>
      <c r="F885" s="4"/>
    </row>
    <row r="886" ht="15.75" customHeight="1">
      <c r="C886" s="4"/>
      <c r="D886" s="4"/>
      <c r="E886" s="4"/>
      <c r="F886" s="4"/>
    </row>
    <row r="887" ht="15.75" customHeight="1">
      <c r="C887" s="4"/>
      <c r="D887" s="4"/>
      <c r="E887" s="4"/>
      <c r="F887" s="4"/>
    </row>
    <row r="888" ht="15.75" customHeight="1">
      <c r="C888" s="4"/>
      <c r="D888" s="4"/>
      <c r="E888" s="4"/>
      <c r="F888" s="4"/>
    </row>
    <row r="889" ht="15.75" customHeight="1">
      <c r="C889" s="4"/>
      <c r="D889" s="4"/>
      <c r="E889" s="4"/>
      <c r="F889" s="4"/>
    </row>
    <row r="890" ht="15.75" customHeight="1">
      <c r="C890" s="4"/>
      <c r="D890" s="4"/>
      <c r="E890" s="4"/>
      <c r="F890" s="4"/>
    </row>
    <row r="891" ht="15.75" customHeight="1">
      <c r="C891" s="4"/>
      <c r="D891" s="4"/>
      <c r="E891" s="4"/>
      <c r="F891" s="4"/>
    </row>
    <row r="892" ht="15.75" customHeight="1">
      <c r="C892" s="4"/>
      <c r="D892" s="4"/>
      <c r="E892" s="4"/>
      <c r="F892" s="4"/>
    </row>
    <row r="893" ht="15.75" customHeight="1">
      <c r="C893" s="4"/>
      <c r="D893" s="4"/>
      <c r="E893" s="4"/>
      <c r="F893" s="4"/>
    </row>
    <row r="894" ht="15.75" customHeight="1">
      <c r="C894" s="4"/>
      <c r="D894" s="4"/>
      <c r="E894" s="4"/>
      <c r="F894" s="4"/>
    </row>
    <row r="895" ht="15.75" customHeight="1">
      <c r="C895" s="4"/>
      <c r="D895" s="4"/>
      <c r="E895" s="4"/>
      <c r="F895" s="4"/>
    </row>
    <row r="896" ht="15.75" customHeight="1">
      <c r="C896" s="4"/>
      <c r="D896" s="4"/>
      <c r="E896" s="4"/>
      <c r="F896" s="4"/>
    </row>
    <row r="897" ht="15.75" customHeight="1">
      <c r="C897" s="4"/>
      <c r="D897" s="4"/>
      <c r="E897" s="4"/>
      <c r="F897" s="4"/>
    </row>
    <row r="898" ht="15.75" customHeight="1">
      <c r="C898" s="4"/>
      <c r="D898" s="4"/>
      <c r="E898" s="4"/>
      <c r="F898" s="4"/>
    </row>
    <row r="899" ht="15.75" customHeight="1">
      <c r="C899" s="4"/>
      <c r="D899" s="4"/>
      <c r="E899" s="4"/>
      <c r="F899" s="4"/>
    </row>
    <row r="900" ht="15.75" customHeight="1">
      <c r="C900" s="4"/>
      <c r="D900" s="4"/>
      <c r="E900" s="4"/>
      <c r="F900" s="4"/>
    </row>
    <row r="901" ht="15.75" customHeight="1">
      <c r="C901" s="4"/>
      <c r="D901" s="4"/>
      <c r="E901" s="4"/>
      <c r="F901" s="4"/>
    </row>
    <row r="902" ht="15.75" customHeight="1">
      <c r="C902" s="4"/>
      <c r="D902" s="4"/>
      <c r="E902" s="4"/>
      <c r="F902" s="4"/>
    </row>
    <row r="903" ht="15.75" customHeight="1">
      <c r="C903" s="4"/>
      <c r="D903" s="4"/>
      <c r="E903" s="4"/>
      <c r="F903" s="4"/>
    </row>
    <row r="904" ht="15.75" customHeight="1">
      <c r="C904" s="4"/>
      <c r="D904" s="4"/>
      <c r="E904" s="4"/>
      <c r="F904" s="4"/>
    </row>
    <row r="905" ht="15.75" customHeight="1">
      <c r="C905" s="4"/>
      <c r="D905" s="4"/>
      <c r="E905" s="4"/>
      <c r="F905" s="4"/>
    </row>
    <row r="906" ht="15.75" customHeight="1">
      <c r="C906" s="4"/>
      <c r="D906" s="4"/>
      <c r="E906" s="4"/>
      <c r="F906" s="4"/>
    </row>
    <row r="907" ht="15.75" customHeight="1">
      <c r="C907" s="4"/>
      <c r="D907" s="4"/>
      <c r="E907" s="4"/>
      <c r="F907" s="4"/>
    </row>
    <row r="908" ht="15.75" customHeight="1">
      <c r="C908" s="4"/>
      <c r="D908" s="4"/>
      <c r="E908" s="4"/>
      <c r="F908" s="4"/>
    </row>
    <row r="909" ht="15.75" customHeight="1">
      <c r="C909" s="4"/>
      <c r="D909" s="4"/>
      <c r="E909" s="4"/>
      <c r="F909" s="4"/>
    </row>
    <row r="910" ht="15.75" customHeight="1">
      <c r="C910" s="4"/>
      <c r="D910" s="4"/>
      <c r="E910" s="4"/>
      <c r="F910" s="4"/>
    </row>
    <row r="911" ht="15.75" customHeight="1">
      <c r="C911" s="4"/>
      <c r="D911" s="4"/>
      <c r="E911" s="4"/>
      <c r="F911" s="4"/>
    </row>
    <row r="912" ht="15.75" customHeight="1">
      <c r="C912" s="4"/>
      <c r="D912" s="4"/>
      <c r="E912" s="4"/>
      <c r="F912" s="4"/>
    </row>
    <row r="913" ht="15.75" customHeight="1">
      <c r="C913" s="4"/>
      <c r="D913" s="4"/>
      <c r="E913" s="4"/>
      <c r="F913" s="4"/>
    </row>
    <row r="914" ht="15.75" customHeight="1">
      <c r="C914" s="4"/>
      <c r="D914" s="4"/>
      <c r="E914" s="4"/>
      <c r="F914" s="4"/>
    </row>
    <row r="915" ht="15.75" customHeight="1">
      <c r="C915" s="4"/>
      <c r="D915" s="4"/>
      <c r="E915" s="4"/>
      <c r="F915" s="4"/>
    </row>
    <row r="916" ht="15.75" customHeight="1">
      <c r="C916" s="4"/>
      <c r="D916" s="4"/>
      <c r="E916" s="4"/>
      <c r="F916" s="4"/>
    </row>
    <row r="917" ht="15.75" customHeight="1">
      <c r="C917" s="4"/>
      <c r="D917" s="4"/>
      <c r="E917" s="4"/>
      <c r="F917" s="4"/>
    </row>
    <row r="918" ht="15.75" customHeight="1">
      <c r="C918" s="4"/>
      <c r="D918" s="4"/>
      <c r="E918" s="4"/>
      <c r="F918" s="4"/>
    </row>
    <row r="919" ht="15.75" customHeight="1">
      <c r="C919" s="4"/>
      <c r="D919" s="4"/>
      <c r="E919" s="4"/>
      <c r="F919" s="4"/>
    </row>
    <row r="920" ht="15.75" customHeight="1">
      <c r="C920" s="4"/>
      <c r="D920" s="4"/>
      <c r="E920" s="4"/>
      <c r="F920" s="4"/>
    </row>
    <row r="921" ht="15.75" customHeight="1">
      <c r="C921" s="4"/>
      <c r="D921" s="4"/>
      <c r="E921" s="4"/>
      <c r="F921" s="4"/>
    </row>
    <row r="922" ht="15.75" customHeight="1">
      <c r="C922" s="4"/>
      <c r="D922" s="4"/>
      <c r="E922" s="4"/>
      <c r="F922" s="4"/>
    </row>
    <row r="923" ht="15.75" customHeight="1">
      <c r="C923" s="4"/>
      <c r="D923" s="4"/>
      <c r="E923" s="4"/>
      <c r="F923" s="4"/>
    </row>
    <row r="924" ht="15.75" customHeight="1">
      <c r="C924" s="4"/>
      <c r="D924" s="4"/>
      <c r="E924" s="4"/>
      <c r="F924" s="4"/>
    </row>
    <row r="925" ht="15.75" customHeight="1">
      <c r="C925" s="4"/>
      <c r="D925" s="4"/>
      <c r="E925" s="4"/>
      <c r="F925" s="4"/>
    </row>
    <row r="926" ht="15.75" customHeight="1">
      <c r="C926" s="4"/>
      <c r="D926" s="4"/>
      <c r="E926" s="4"/>
      <c r="F926" s="4"/>
    </row>
    <row r="927" ht="15.75" customHeight="1">
      <c r="C927" s="4"/>
      <c r="D927" s="4"/>
      <c r="E927" s="4"/>
      <c r="F927" s="4"/>
    </row>
    <row r="928" ht="15.75" customHeight="1">
      <c r="C928" s="4"/>
      <c r="D928" s="4"/>
      <c r="E928" s="4"/>
      <c r="F928" s="4"/>
    </row>
    <row r="929" ht="15.75" customHeight="1">
      <c r="C929" s="4"/>
      <c r="D929" s="4"/>
      <c r="E929" s="4"/>
      <c r="F929" s="4"/>
    </row>
    <row r="930" ht="15.75" customHeight="1">
      <c r="C930" s="4"/>
      <c r="D930" s="4"/>
      <c r="E930" s="4"/>
      <c r="F930" s="4"/>
    </row>
    <row r="931" ht="15.75" customHeight="1">
      <c r="C931" s="4"/>
      <c r="D931" s="4"/>
      <c r="E931" s="4"/>
      <c r="F931" s="4"/>
    </row>
    <row r="932" ht="15.75" customHeight="1">
      <c r="C932" s="4"/>
      <c r="D932" s="4"/>
      <c r="E932" s="4"/>
      <c r="F932" s="4"/>
    </row>
    <row r="933" ht="15.75" customHeight="1">
      <c r="C933" s="4"/>
      <c r="D933" s="4"/>
      <c r="E933" s="4"/>
      <c r="F933" s="4"/>
    </row>
    <row r="934" ht="15.75" customHeight="1">
      <c r="C934" s="4"/>
      <c r="D934" s="4"/>
      <c r="E934" s="4"/>
      <c r="F934" s="4"/>
    </row>
    <row r="935" ht="15.75" customHeight="1">
      <c r="C935" s="4"/>
      <c r="D935" s="4"/>
      <c r="E935" s="4"/>
      <c r="F935" s="4"/>
    </row>
    <row r="936" ht="15.75" customHeight="1">
      <c r="C936" s="4"/>
      <c r="D936" s="4"/>
      <c r="E936" s="4"/>
      <c r="F936" s="4"/>
    </row>
    <row r="937" ht="15.75" customHeight="1">
      <c r="C937" s="4"/>
      <c r="D937" s="4"/>
      <c r="E937" s="4"/>
      <c r="F937" s="4"/>
    </row>
    <row r="938" ht="15.75" customHeight="1">
      <c r="C938" s="4"/>
      <c r="D938" s="4"/>
      <c r="E938" s="4"/>
      <c r="F938" s="4"/>
    </row>
    <row r="939" ht="15.75" customHeight="1">
      <c r="C939" s="4"/>
      <c r="D939" s="4"/>
      <c r="E939" s="4"/>
      <c r="F939" s="4"/>
    </row>
    <row r="940" ht="15.75" customHeight="1">
      <c r="C940" s="4"/>
      <c r="D940" s="4"/>
      <c r="E940" s="4"/>
      <c r="F940" s="4"/>
    </row>
    <row r="941" ht="15.75" customHeight="1">
      <c r="C941" s="4"/>
      <c r="D941" s="4"/>
      <c r="E941" s="4"/>
      <c r="F941" s="4"/>
    </row>
    <row r="942" ht="15.75" customHeight="1">
      <c r="C942" s="4"/>
      <c r="D942" s="4"/>
      <c r="E942" s="4"/>
      <c r="F942" s="4"/>
    </row>
    <row r="943" ht="15.75" customHeight="1">
      <c r="C943" s="4"/>
      <c r="D943" s="4"/>
      <c r="E943" s="4"/>
      <c r="F943" s="4"/>
    </row>
    <row r="944" ht="15.75" customHeight="1">
      <c r="C944" s="4"/>
      <c r="D944" s="4"/>
      <c r="E944" s="4"/>
      <c r="F944" s="4"/>
    </row>
    <row r="945" ht="15.75" customHeight="1">
      <c r="C945" s="4"/>
      <c r="D945" s="4"/>
      <c r="E945" s="4"/>
      <c r="F945" s="4"/>
    </row>
    <row r="946" ht="15.75" customHeight="1">
      <c r="C946" s="4"/>
      <c r="D946" s="4"/>
      <c r="E946" s="4"/>
      <c r="F946" s="4"/>
    </row>
    <row r="947" ht="15.75" customHeight="1">
      <c r="C947" s="4"/>
      <c r="D947" s="4"/>
      <c r="E947" s="4"/>
      <c r="F947" s="4"/>
    </row>
    <row r="948" ht="15.75" customHeight="1">
      <c r="C948" s="4"/>
      <c r="D948" s="4"/>
      <c r="E948" s="4"/>
      <c r="F948" s="4"/>
    </row>
    <row r="949" ht="15.75" customHeight="1">
      <c r="C949" s="4"/>
      <c r="D949" s="4"/>
      <c r="E949" s="4"/>
      <c r="F949" s="4"/>
    </row>
    <row r="950" ht="15.75" customHeight="1">
      <c r="C950" s="4"/>
      <c r="D950" s="4"/>
      <c r="E950" s="4"/>
      <c r="F950" s="4"/>
    </row>
    <row r="951" ht="15.75" customHeight="1">
      <c r="C951" s="4"/>
      <c r="D951" s="4"/>
      <c r="E951" s="4"/>
      <c r="F951" s="4"/>
    </row>
    <row r="952" ht="15.75" customHeight="1">
      <c r="C952" s="4"/>
      <c r="D952" s="4"/>
      <c r="E952" s="4"/>
      <c r="F952" s="4"/>
    </row>
    <row r="953" ht="15.75" customHeight="1">
      <c r="C953" s="4"/>
      <c r="D953" s="4"/>
      <c r="E953" s="4"/>
      <c r="F953" s="4"/>
    </row>
    <row r="954" ht="15.75" customHeight="1">
      <c r="C954" s="4"/>
      <c r="D954" s="4"/>
      <c r="E954" s="4"/>
      <c r="F954" s="4"/>
    </row>
    <row r="955" ht="15.75" customHeight="1">
      <c r="C955" s="4"/>
      <c r="D955" s="4"/>
      <c r="E955" s="4"/>
      <c r="F955" s="4"/>
    </row>
    <row r="956" ht="15.75" customHeight="1">
      <c r="C956" s="4"/>
      <c r="D956" s="4"/>
      <c r="E956" s="4"/>
      <c r="F956" s="4"/>
    </row>
    <row r="957" ht="15.75" customHeight="1">
      <c r="C957" s="4"/>
      <c r="D957" s="4"/>
      <c r="E957" s="4"/>
      <c r="F957" s="4"/>
    </row>
    <row r="958" ht="15.75" customHeight="1">
      <c r="C958" s="4"/>
      <c r="D958" s="4"/>
      <c r="E958" s="4"/>
      <c r="F958" s="4"/>
    </row>
    <row r="959" ht="15.75" customHeight="1">
      <c r="C959" s="4"/>
      <c r="D959" s="4"/>
      <c r="E959" s="4"/>
      <c r="F959" s="4"/>
    </row>
    <row r="960" ht="15.75" customHeight="1">
      <c r="C960" s="4"/>
      <c r="D960" s="4"/>
      <c r="E960" s="4"/>
      <c r="F960" s="4"/>
    </row>
    <row r="961" ht="15.75" customHeight="1">
      <c r="C961" s="4"/>
      <c r="D961" s="4"/>
      <c r="E961" s="4"/>
      <c r="F961" s="4"/>
    </row>
    <row r="962" ht="15.75" customHeight="1">
      <c r="C962" s="4"/>
      <c r="D962" s="4"/>
      <c r="E962" s="4"/>
      <c r="F962" s="4"/>
    </row>
    <row r="963" ht="15.75" customHeight="1">
      <c r="C963" s="4"/>
      <c r="D963" s="4"/>
      <c r="E963" s="4"/>
      <c r="F963" s="4"/>
    </row>
    <row r="964" ht="15.75" customHeight="1">
      <c r="C964" s="4"/>
      <c r="D964" s="4"/>
      <c r="E964" s="4"/>
      <c r="F964" s="4"/>
    </row>
    <row r="965" ht="15.75" customHeight="1">
      <c r="C965" s="4"/>
      <c r="D965" s="4"/>
      <c r="E965" s="4"/>
      <c r="F965" s="4"/>
    </row>
    <row r="966" ht="15.75" customHeight="1">
      <c r="C966" s="4"/>
      <c r="D966" s="4"/>
      <c r="E966" s="4"/>
      <c r="F966" s="4"/>
    </row>
    <row r="967" ht="15.75" customHeight="1">
      <c r="C967" s="4"/>
      <c r="D967" s="4"/>
      <c r="E967" s="4"/>
      <c r="F967" s="4"/>
    </row>
    <row r="968" ht="15.75" customHeight="1">
      <c r="C968" s="4"/>
      <c r="D968" s="4"/>
      <c r="E968" s="4"/>
      <c r="F968" s="4"/>
    </row>
    <row r="969" ht="15.75" customHeight="1">
      <c r="C969" s="4"/>
      <c r="D969" s="4"/>
      <c r="E969" s="4"/>
      <c r="F969" s="4"/>
    </row>
    <row r="970" ht="15.75" customHeight="1">
      <c r="C970" s="4"/>
      <c r="D970" s="4"/>
      <c r="E970" s="4"/>
      <c r="F970" s="4"/>
    </row>
    <row r="971" ht="15.75" customHeight="1">
      <c r="C971" s="4"/>
      <c r="D971" s="4"/>
      <c r="E971" s="4"/>
      <c r="F971" s="4"/>
    </row>
    <row r="972" ht="15.75" customHeight="1">
      <c r="C972" s="4"/>
      <c r="D972" s="4"/>
      <c r="E972" s="4"/>
      <c r="F972" s="4"/>
    </row>
    <row r="973" ht="15.75" customHeight="1">
      <c r="C973" s="4"/>
      <c r="D973" s="4"/>
      <c r="E973" s="4"/>
      <c r="F973" s="4"/>
    </row>
    <row r="974" ht="15.75" customHeight="1">
      <c r="C974" s="4"/>
      <c r="D974" s="4"/>
      <c r="E974" s="4"/>
      <c r="F974" s="4"/>
    </row>
    <row r="975" ht="15.75" customHeight="1">
      <c r="C975" s="4"/>
      <c r="D975" s="4"/>
      <c r="E975" s="4"/>
      <c r="F975" s="4"/>
    </row>
    <row r="976" ht="15.75" customHeight="1">
      <c r="C976" s="4"/>
      <c r="D976" s="4"/>
      <c r="E976" s="4"/>
      <c r="F976" s="4"/>
    </row>
    <row r="977" ht="15.75" customHeight="1">
      <c r="C977" s="4"/>
      <c r="D977" s="4"/>
      <c r="E977" s="4"/>
      <c r="F977" s="4"/>
    </row>
    <row r="978" ht="15.75" customHeight="1">
      <c r="C978" s="4"/>
      <c r="D978" s="4"/>
      <c r="E978" s="4"/>
      <c r="F978" s="4"/>
    </row>
    <row r="979" ht="15.75" customHeight="1">
      <c r="C979" s="4"/>
      <c r="D979" s="4"/>
      <c r="E979" s="4"/>
      <c r="F979" s="4"/>
    </row>
    <row r="980" ht="15.75" customHeight="1">
      <c r="C980" s="4"/>
      <c r="D980" s="4"/>
      <c r="E980" s="4"/>
      <c r="F980" s="4"/>
    </row>
    <row r="981" ht="15.75" customHeight="1">
      <c r="C981" s="4"/>
      <c r="D981" s="4"/>
      <c r="E981" s="4"/>
      <c r="F981" s="4"/>
    </row>
    <row r="982" ht="15.75" customHeight="1">
      <c r="C982" s="4"/>
      <c r="D982" s="4"/>
      <c r="E982" s="4"/>
      <c r="F982" s="4"/>
    </row>
    <row r="983" ht="15.75" customHeight="1">
      <c r="C983" s="4"/>
      <c r="D983" s="4"/>
      <c r="E983" s="4"/>
      <c r="F983" s="4"/>
    </row>
    <row r="984" ht="15.75" customHeight="1">
      <c r="C984" s="4"/>
      <c r="D984" s="4"/>
      <c r="E984" s="4"/>
      <c r="F984" s="4"/>
    </row>
    <row r="985" ht="15.75" customHeight="1">
      <c r="C985" s="4"/>
      <c r="D985" s="4"/>
      <c r="E985" s="4"/>
      <c r="F985" s="4"/>
    </row>
    <row r="986" ht="15.75" customHeight="1">
      <c r="C986" s="4"/>
      <c r="D986" s="4"/>
      <c r="E986" s="4"/>
      <c r="F986" s="4"/>
    </row>
    <row r="987" ht="15.75" customHeight="1">
      <c r="C987" s="4"/>
      <c r="D987" s="4"/>
      <c r="E987" s="4"/>
      <c r="F987" s="4"/>
    </row>
    <row r="988" ht="15.75" customHeight="1">
      <c r="C988" s="4"/>
      <c r="D988" s="4"/>
      <c r="E988" s="4"/>
      <c r="F988" s="4"/>
    </row>
    <row r="989" ht="15.75" customHeight="1">
      <c r="C989" s="4"/>
      <c r="D989" s="4"/>
      <c r="E989" s="4"/>
      <c r="F989" s="4"/>
    </row>
    <row r="990" ht="15.75" customHeight="1">
      <c r="C990" s="4"/>
      <c r="D990" s="4"/>
      <c r="E990" s="4"/>
      <c r="F990" s="4"/>
    </row>
    <row r="991" ht="15.75" customHeight="1">
      <c r="C991" s="4"/>
      <c r="D991" s="4"/>
      <c r="E991" s="4"/>
      <c r="F991" s="4"/>
    </row>
    <row r="992" ht="15.75" customHeight="1">
      <c r="C992" s="4"/>
      <c r="D992" s="4"/>
      <c r="E992" s="4"/>
      <c r="F992" s="4"/>
    </row>
    <row r="993" ht="15.75" customHeight="1">
      <c r="C993" s="4"/>
      <c r="D993" s="4"/>
      <c r="E993" s="4"/>
      <c r="F993" s="4"/>
    </row>
    <row r="994" ht="15.75" customHeight="1">
      <c r="C994" s="4"/>
      <c r="D994" s="4"/>
      <c r="E994" s="4"/>
      <c r="F994" s="4"/>
    </row>
    <row r="995" ht="15.75" customHeight="1">
      <c r="C995" s="4"/>
      <c r="D995" s="4"/>
      <c r="E995" s="4"/>
      <c r="F995" s="4"/>
    </row>
    <row r="996" ht="15.75" customHeight="1">
      <c r="C996" s="4"/>
      <c r="D996" s="4"/>
      <c r="E996" s="4"/>
      <c r="F996" s="4"/>
    </row>
    <row r="997" ht="15.75" customHeight="1">
      <c r="C997" s="4"/>
      <c r="D997" s="4"/>
      <c r="E997" s="4"/>
      <c r="F997" s="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43.71"/>
    <col customWidth="1" min="3" max="26" width="14.43"/>
  </cols>
  <sheetData>
    <row r="1" ht="15.75" customHeight="1">
      <c r="A1" s="1" t="s">
        <v>0</v>
      </c>
      <c r="B1" s="4" t="s">
        <v>3</v>
      </c>
      <c r="C1" s="1" t="s">
        <v>20</v>
      </c>
      <c r="D1" s="4" t="s">
        <v>23</v>
      </c>
      <c r="E1" s="4">
        <v>2004.0</v>
      </c>
      <c r="F1" s="4">
        <v>2005.0</v>
      </c>
      <c r="G1" s="4">
        <v>2006.0</v>
      </c>
      <c r="H1" s="4">
        <v>2007.0</v>
      </c>
      <c r="I1" s="4">
        <v>2008.0</v>
      </c>
      <c r="J1" s="4">
        <v>2009.0</v>
      </c>
      <c r="K1" s="4">
        <v>2010.0</v>
      </c>
      <c r="L1" s="4">
        <v>2011.0</v>
      </c>
      <c r="M1" s="4">
        <v>2012.0</v>
      </c>
      <c r="N1" s="4">
        <v>2013.0</v>
      </c>
      <c r="O1" s="4">
        <v>2014.0</v>
      </c>
      <c r="P1" s="1" t="s">
        <v>13</v>
      </c>
      <c r="Q1" s="4" t="s">
        <v>14</v>
      </c>
      <c r="R1" s="4" t="s">
        <v>15</v>
      </c>
    </row>
    <row r="2" ht="15.75" customHeight="1">
      <c r="A2" s="1" t="s">
        <v>5</v>
      </c>
      <c r="B2" s="1" t="s">
        <v>638</v>
      </c>
      <c r="C2" s="1" t="s">
        <v>49</v>
      </c>
      <c r="D2" s="4" t="s">
        <v>77</v>
      </c>
      <c r="E2" s="10">
        <v>514.144864</v>
      </c>
      <c r="F2" s="10">
        <v>630.792567</v>
      </c>
      <c r="G2" s="10">
        <v>1150.605573</v>
      </c>
      <c r="H2" s="10">
        <v>1474.749095</v>
      </c>
      <c r="I2" s="10">
        <v>2011.440133</v>
      </c>
      <c r="J2" s="10">
        <v>2041.218746</v>
      </c>
      <c r="K2" s="10">
        <v>2642.793745</v>
      </c>
      <c r="L2" s="10">
        <v>3739.068558</v>
      </c>
      <c r="M2" s="10">
        <v>4156.139777</v>
      </c>
      <c r="N2" s="10">
        <v>3427.678707</v>
      </c>
      <c r="O2" s="10">
        <v>3599.03771</v>
      </c>
      <c r="P2" s="4" t="s">
        <v>121</v>
      </c>
      <c r="R2" s="4" t="s">
        <v>639</v>
      </c>
    </row>
    <row r="3" ht="15.75" customHeight="1">
      <c r="A3" s="1" t="s">
        <v>5</v>
      </c>
      <c r="B3" s="1" t="s">
        <v>638</v>
      </c>
      <c r="C3" s="1" t="s">
        <v>43</v>
      </c>
      <c r="D3" s="4" t="s">
        <v>77</v>
      </c>
      <c r="E3" s="10">
        <v>1279.0617871818183</v>
      </c>
      <c r="F3" s="10">
        <v>1788.96162423125</v>
      </c>
      <c r="G3" s="10">
        <v>2334.1936095174738</v>
      </c>
      <c r="H3" s="10">
        <v>2662.8319431021696</v>
      </c>
      <c r="I3" s="10">
        <v>3993.037962364901</v>
      </c>
      <c r="J3" s="10">
        <v>2626.2604881800626</v>
      </c>
      <c r="K3" s="10">
        <v>3647.4891005705636</v>
      </c>
      <c r="L3" s="10">
        <v>4801.5388053762545</v>
      </c>
      <c r="M3" s="10">
        <v>6330.272727272727</v>
      </c>
      <c r="N3" s="10">
        <v>7635.454545454545</v>
      </c>
      <c r="O3" s="10">
        <v>7862.727272727272</v>
      </c>
      <c r="P3" s="4" t="s">
        <v>641</v>
      </c>
      <c r="R3" s="4" t="s">
        <v>642</v>
      </c>
    </row>
    <row r="4" ht="15.75" customHeight="1">
      <c r="A4" s="1" t="s">
        <v>5</v>
      </c>
      <c r="B4" s="4" t="s">
        <v>643</v>
      </c>
      <c r="C4" s="1" t="s">
        <v>28</v>
      </c>
      <c r="D4" s="4" t="s">
        <v>77</v>
      </c>
      <c r="E4" s="10">
        <v>504.3557333516981</v>
      </c>
      <c r="F4" s="10">
        <v>924.2704709357146</v>
      </c>
      <c r="G4" s="10">
        <v>1605.7171411944526</v>
      </c>
      <c r="H4" s="10">
        <v>2050.155287462623</v>
      </c>
      <c r="I4" s="10">
        <v>2849.7179112853805</v>
      </c>
      <c r="J4" s="10">
        <v>2751.377778272028</v>
      </c>
      <c r="K4" s="10">
        <v>2908.6626631103068</v>
      </c>
      <c r="L4" s="10">
        <v>3697.3588533837283</v>
      </c>
      <c r="M4" s="10">
        <v>4899.307876247126</v>
      </c>
      <c r="N4" s="10">
        <v>5782.864412999999</v>
      </c>
      <c r="O4" s="10">
        <v>5960.6</v>
      </c>
      <c r="P4" s="4" t="s">
        <v>644</v>
      </c>
      <c r="R4" s="4" t="s">
        <v>645</v>
      </c>
    </row>
    <row r="5" ht="15.75" customHeight="1">
      <c r="A5" s="1" t="s">
        <v>5</v>
      </c>
      <c r="B5" s="4" t="s">
        <v>646</v>
      </c>
      <c r="C5" s="1" t="s">
        <v>28</v>
      </c>
      <c r="D5" s="1" t="s">
        <v>50</v>
      </c>
      <c r="E5" s="38">
        <v>0.03</v>
      </c>
      <c r="F5" s="38">
        <v>0.06</v>
      </c>
      <c r="G5" s="38">
        <v>0.1</v>
      </c>
      <c r="H5" s="38">
        <v>0.12</v>
      </c>
      <c r="I5" s="38">
        <v>0.16</v>
      </c>
      <c r="J5" s="38">
        <v>0.15</v>
      </c>
      <c r="K5" s="38">
        <v>0.15</v>
      </c>
      <c r="L5" s="38">
        <v>0.18</v>
      </c>
      <c r="M5" s="38">
        <v>0.23</v>
      </c>
      <c r="N5" s="38">
        <v>0.25</v>
      </c>
      <c r="O5" s="38">
        <v>0.24</v>
      </c>
      <c r="P5" s="1" t="s">
        <v>647</v>
      </c>
    </row>
    <row r="6" ht="15.75" customHeight="1">
      <c r="A6" s="1" t="s">
        <v>5</v>
      </c>
      <c r="B6" s="4" t="s">
        <v>648</v>
      </c>
      <c r="C6" s="1" t="s">
        <v>28</v>
      </c>
      <c r="D6" s="1" t="s">
        <v>50</v>
      </c>
      <c r="E6" s="38">
        <v>0.2</v>
      </c>
      <c r="F6" s="38">
        <v>0.31</v>
      </c>
      <c r="G6" s="38">
        <v>0.36</v>
      </c>
      <c r="H6" s="38">
        <v>0.36</v>
      </c>
      <c r="I6" s="38">
        <v>0.36</v>
      </c>
      <c r="J6" s="38">
        <v>0.34</v>
      </c>
      <c r="K6" s="38">
        <v>0.33</v>
      </c>
      <c r="L6" s="38">
        <v>0.34</v>
      </c>
      <c r="M6" s="38">
        <v>0.39</v>
      </c>
      <c r="N6" s="38">
        <v>0.39</v>
      </c>
      <c r="O6" s="38">
        <v>0.35</v>
      </c>
      <c r="P6" s="1" t="s">
        <v>647</v>
      </c>
      <c r="R6" s="1" t="s">
        <v>650</v>
      </c>
    </row>
    <row r="7" ht="15.75" customHeight="1">
      <c r="A7" s="1" t="s">
        <v>5</v>
      </c>
      <c r="B7" s="1" t="s">
        <v>98</v>
      </c>
      <c r="C7" s="1" t="s">
        <v>49</v>
      </c>
      <c r="D7" s="4" t="s">
        <v>77</v>
      </c>
      <c r="E7" s="1">
        <v>9.8</v>
      </c>
      <c r="F7" s="1">
        <v>14.3</v>
      </c>
      <c r="G7" s="1">
        <v>47.9</v>
      </c>
      <c r="H7" s="1">
        <v>68.7</v>
      </c>
      <c r="I7" s="1">
        <v>94.1</v>
      </c>
      <c r="J7" s="1">
        <v>82.6</v>
      </c>
      <c r="K7" s="1">
        <v>120.7</v>
      </c>
      <c r="L7" s="1">
        <v>167.9</v>
      </c>
      <c r="M7" s="1">
        <v>139.9</v>
      </c>
      <c r="N7" s="1">
        <v>134.7</v>
      </c>
      <c r="O7" s="1">
        <v>215.3</v>
      </c>
      <c r="P7" s="1" t="s">
        <v>121</v>
      </c>
    </row>
    <row r="8" ht="15.75" customHeight="1">
      <c r="A8" s="1" t="s">
        <v>5</v>
      </c>
      <c r="B8" s="1" t="s">
        <v>98</v>
      </c>
      <c r="C8" s="1" t="s">
        <v>43</v>
      </c>
      <c r="D8" s="4" t="s">
        <v>77</v>
      </c>
      <c r="E8" s="1">
        <v>140.6967966</v>
      </c>
      <c r="F8" s="1">
        <v>196.7857787</v>
      </c>
      <c r="G8" s="1">
        <v>256.761297</v>
      </c>
      <c r="H8" s="1">
        <v>292.9115137</v>
      </c>
      <c r="I8" s="1">
        <v>439.2341759</v>
      </c>
      <c r="J8" s="1">
        <v>288.8886537</v>
      </c>
      <c r="K8" s="1">
        <v>401.2238011</v>
      </c>
      <c r="L8" s="1">
        <v>528.1692686</v>
      </c>
      <c r="M8" s="1">
        <v>696.33</v>
      </c>
      <c r="N8" s="1">
        <v>839.9</v>
      </c>
      <c r="O8" s="1">
        <v>864.9</v>
      </c>
      <c r="P8" s="1" t="s">
        <v>651</v>
      </c>
    </row>
    <row r="9" ht="15.75" customHeight="1">
      <c r="A9" s="1" t="s">
        <v>5</v>
      </c>
      <c r="B9" s="1" t="s">
        <v>652</v>
      </c>
      <c r="C9" s="1" t="s">
        <v>49</v>
      </c>
      <c r="D9" s="4" t="s">
        <v>77</v>
      </c>
      <c r="E9" s="4">
        <v>2.45</v>
      </c>
      <c r="F9" s="4">
        <v>15.75</v>
      </c>
      <c r="G9" s="4">
        <v>18.75</v>
      </c>
      <c r="H9" s="4">
        <v>49.56</v>
      </c>
      <c r="I9" s="4">
        <v>59.1</v>
      </c>
      <c r="J9" s="4">
        <v>42.58</v>
      </c>
      <c r="K9" s="4">
        <v>136.03</v>
      </c>
      <c r="L9" s="4">
        <v>226.27</v>
      </c>
      <c r="M9" s="4">
        <v>195.45</v>
      </c>
      <c r="N9" s="4">
        <v>67.55</v>
      </c>
      <c r="O9" s="4">
        <v>162.7</v>
      </c>
      <c r="P9" s="4" t="s">
        <v>121</v>
      </c>
      <c r="R9" s="4" t="s">
        <v>653</v>
      </c>
    </row>
    <row r="10" ht="15.75" customHeight="1">
      <c r="A10" s="1" t="s">
        <v>5</v>
      </c>
      <c r="B10" s="1" t="s">
        <v>652</v>
      </c>
      <c r="C10" s="1" t="s">
        <v>43</v>
      </c>
      <c r="D10" s="4" t="s">
        <v>77</v>
      </c>
      <c r="E10" s="4">
        <v>350.291324</v>
      </c>
      <c r="F10" s="4">
        <v>523.1149819999999</v>
      </c>
      <c r="G10" s="4">
        <v>945.1573770000001</v>
      </c>
      <c r="H10" s="4">
        <v>711.9949069999999</v>
      </c>
      <c r="I10" s="4">
        <v>1477.70718</v>
      </c>
      <c r="J10" s="4">
        <v>3834.9020480000004</v>
      </c>
      <c r="K10" s="4">
        <v>1614.1731449999997</v>
      </c>
      <c r="L10" s="4">
        <v>1244.400174</v>
      </c>
      <c r="M10" s="4">
        <v>2030.836453</v>
      </c>
      <c r="N10" s="4">
        <v>3054.1187810000006</v>
      </c>
      <c r="O10" s="4">
        <v>3424.6602760000014</v>
      </c>
      <c r="P10" s="4" t="s">
        <v>654</v>
      </c>
      <c r="Q10" s="4" t="s">
        <v>655</v>
      </c>
      <c r="R10" s="4" t="s">
        <v>656</v>
      </c>
    </row>
    <row r="11" ht="15.75" customHeight="1">
      <c r="A11" s="1" t="s">
        <v>5</v>
      </c>
      <c r="B11" s="4" t="s">
        <v>657</v>
      </c>
      <c r="C11" s="1" t="s">
        <v>28</v>
      </c>
      <c r="D11" s="4" t="s">
        <v>77</v>
      </c>
      <c r="E11" s="10">
        <v>38.0</v>
      </c>
      <c r="F11" s="10">
        <v>70.0</v>
      </c>
      <c r="G11" s="10">
        <v>197.0</v>
      </c>
      <c r="H11" s="10">
        <v>185.0</v>
      </c>
      <c r="I11" s="10">
        <v>290.0</v>
      </c>
      <c r="J11" s="10">
        <v>200.0</v>
      </c>
      <c r="K11" s="10">
        <v>47.0</v>
      </c>
      <c r="L11" s="10">
        <v>197.0</v>
      </c>
      <c r="M11" s="10">
        <v>345.0</v>
      </c>
      <c r="N11" s="10">
        <v>334.0</v>
      </c>
      <c r="O11" s="10">
        <v>495.0</v>
      </c>
      <c r="P11" s="4" t="s">
        <v>654</v>
      </c>
    </row>
    <row r="12" ht="15.75" customHeight="1">
      <c r="A12" s="1" t="s">
        <v>5</v>
      </c>
      <c r="B12" s="4" t="s">
        <v>658</v>
      </c>
      <c r="C12" s="1" t="s">
        <v>43</v>
      </c>
      <c r="D12" s="1" t="s">
        <v>77</v>
      </c>
      <c r="E12" s="10">
        <v>80.72354629000002</v>
      </c>
      <c r="F12" s="10">
        <v>28.379899880000004</v>
      </c>
      <c r="G12" s="10">
        <v>128.380648523461</v>
      </c>
      <c r="H12" s="10">
        <v>146.4557568706193</v>
      </c>
      <c r="I12" s="10">
        <v>219.66298648442455</v>
      </c>
      <c r="J12" s="10">
        <v>144.4443268508633</v>
      </c>
      <c r="K12" s="10">
        <v>200.42360722878135</v>
      </c>
      <c r="L12" s="10">
        <v>237.19</v>
      </c>
      <c r="M12" s="10">
        <v>348.18</v>
      </c>
      <c r="N12" s="10">
        <v>419.95</v>
      </c>
      <c r="O12" s="10">
        <v>432.4</v>
      </c>
      <c r="P12" s="4" t="s">
        <v>651</v>
      </c>
    </row>
    <row r="13" ht="15.75" customHeight="1">
      <c r="A13" s="1" t="s">
        <v>5</v>
      </c>
      <c r="B13" s="4" t="s">
        <v>659</v>
      </c>
      <c r="C13" s="1" t="s">
        <v>43</v>
      </c>
      <c r="D13" s="1" t="s">
        <v>77</v>
      </c>
      <c r="E13" s="10">
        <v>6.0</v>
      </c>
      <c r="F13" s="10">
        <v>5.0</v>
      </c>
      <c r="G13" s="10">
        <v>5.0</v>
      </c>
      <c r="H13" s="10">
        <v>4.0</v>
      </c>
      <c r="I13" s="10">
        <v>6.0</v>
      </c>
      <c r="J13" s="10">
        <v>8.0</v>
      </c>
      <c r="K13" s="10">
        <v>9.0</v>
      </c>
      <c r="L13" s="10">
        <v>10.0</v>
      </c>
      <c r="M13" s="10">
        <v>10.0</v>
      </c>
      <c r="N13" s="10">
        <v>12.0</v>
      </c>
      <c r="O13" s="10">
        <v>15.0</v>
      </c>
    </row>
    <row r="14" ht="15.75" customHeight="1">
      <c r="A14" s="1" t="s">
        <v>6</v>
      </c>
      <c r="B14" s="1" t="s">
        <v>638</v>
      </c>
      <c r="C14" s="1" t="s">
        <v>49</v>
      </c>
      <c r="D14" s="4" t="s">
        <v>77</v>
      </c>
    </row>
    <row r="15" ht="15.75" customHeight="1">
      <c r="A15" s="1" t="s">
        <v>6</v>
      </c>
      <c r="B15" s="1" t="s">
        <v>638</v>
      </c>
      <c r="C15" s="1" t="s">
        <v>43</v>
      </c>
      <c r="D15" s="4" t="s">
        <v>77</v>
      </c>
    </row>
    <row r="16" ht="15.75" customHeight="1">
      <c r="A16" s="1" t="s">
        <v>6</v>
      </c>
      <c r="B16" s="4" t="s">
        <v>643</v>
      </c>
      <c r="C16" s="1" t="s">
        <v>28</v>
      </c>
      <c r="D16" s="4" t="s">
        <v>77</v>
      </c>
    </row>
    <row r="17" ht="15.75" customHeight="1">
      <c r="A17" s="1" t="s">
        <v>6</v>
      </c>
      <c r="B17" s="4" t="s">
        <v>646</v>
      </c>
      <c r="C17" s="1" t="s">
        <v>28</v>
      </c>
      <c r="D17" s="1" t="s">
        <v>50</v>
      </c>
    </row>
    <row r="18" ht="15.75" customHeight="1">
      <c r="A18" s="1" t="s">
        <v>6</v>
      </c>
      <c r="B18" s="4" t="s">
        <v>648</v>
      </c>
      <c r="C18" s="1" t="s">
        <v>28</v>
      </c>
      <c r="D18" s="1" t="s">
        <v>50</v>
      </c>
    </row>
    <row r="19" ht="15.75" customHeight="1">
      <c r="A19" s="1" t="s">
        <v>6</v>
      </c>
      <c r="B19" s="1" t="s">
        <v>98</v>
      </c>
      <c r="C19" s="1" t="s">
        <v>49</v>
      </c>
      <c r="D19" s="4" t="s">
        <v>77</v>
      </c>
      <c r="E19" s="1">
        <v>143.0</v>
      </c>
      <c r="F19" s="1">
        <v>310.0</v>
      </c>
      <c r="G19" s="1">
        <v>368.0</v>
      </c>
      <c r="H19" s="1">
        <v>487.0</v>
      </c>
      <c r="I19" s="1">
        <v>634.0</v>
      </c>
      <c r="J19" s="1">
        <v>764.0</v>
      </c>
      <c r="K19" s="1">
        <v>471.0</v>
      </c>
      <c r="L19" s="1">
        <v>7890.0</v>
      </c>
      <c r="M19" s="1">
        <v>8550.0</v>
      </c>
      <c r="N19" s="1">
        <v>16410.0</v>
      </c>
      <c r="P19" s="1" t="s">
        <v>660</v>
      </c>
      <c r="Q19" s="14" t="str">
        <f>HYPERLINK("http://www.simco.gov.co/LinkClick.aspx?fileticket=PNRNmYEjMVo%3D&amp;tabid=128","http://www.simco.gov.co/LinkClick.aspx?fileticket=PNRNmYEjMVo%3D&amp;tabid=128")</f>
        <v>http://www.simco.gov.co/LinkClick.aspx?fileticket=PNRNmYEjMVo%3D&amp;tabid=128</v>
      </c>
    </row>
    <row r="20" ht="15.75" customHeight="1">
      <c r="A20" s="1" t="s">
        <v>6</v>
      </c>
      <c r="B20" s="1" t="s">
        <v>98</v>
      </c>
      <c r="C20" s="1" t="s">
        <v>43</v>
      </c>
      <c r="D20" s="4" t="s">
        <v>77</v>
      </c>
      <c r="E20" s="1">
        <v>887.0</v>
      </c>
      <c r="F20" s="1">
        <v>1033.0</v>
      </c>
      <c r="G20" s="1">
        <v>1450.0</v>
      </c>
      <c r="H20" s="1">
        <v>2133.0</v>
      </c>
      <c r="I20" s="1">
        <v>2427.0</v>
      </c>
      <c r="J20" s="1">
        <v>1848.0</v>
      </c>
      <c r="K20" s="1">
        <v>2590.0</v>
      </c>
      <c r="L20" s="1">
        <v>7890.0</v>
      </c>
      <c r="M20" s="1">
        <v>8550.0</v>
      </c>
      <c r="N20" s="1">
        <v>16410.0</v>
      </c>
      <c r="P20" s="1" t="s">
        <v>661</v>
      </c>
    </row>
    <row r="21" ht="15.75" customHeight="1">
      <c r="A21" s="1" t="s">
        <v>6</v>
      </c>
      <c r="B21" s="1" t="s">
        <v>652</v>
      </c>
      <c r="C21" s="1" t="s">
        <v>49</v>
      </c>
      <c r="D21" s="4" t="s">
        <v>77</v>
      </c>
    </row>
    <row r="22" ht="15.75" customHeight="1">
      <c r="A22" s="1" t="s">
        <v>6</v>
      </c>
      <c r="B22" s="1" t="s">
        <v>652</v>
      </c>
      <c r="C22" s="1" t="s">
        <v>43</v>
      </c>
      <c r="D22" s="4" t="s">
        <v>77</v>
      </c>
    </row>
    <row r="23" ht="15.75" customHeight="1">
      <c r="A23" s="1" t="s">
        <v>6</v>
      </c>
      <c r="B23" s="4" t="s">
        <v>657</v>
      </c>
      <c r="C23" s="1" t="s">
        <v>28</v>
      </c>
      <c r="D23" s="4" t="s">
        <v>77</v>
      </c>
    </row>
    <row r="24" ht="15.75" customHeight="1">
      <c r="A24" s="1" t="s">
        <v>10</v>
      </c>
      <c r="B24" s="1" t="s">
        <v>638</v>
      </c>
      <c r="C24" s="1" t="s">
        <v>49</v>
      </c>
      <c r="D24" s="4" t="s">
        <v>77</v>
      </c>
      <c r="R24" s="1" t="s">
        <v>662</v>
      </c>
    </row>
    <row r="25" ht="15.75" customHeight="1">
      <c r="A25" s="1" t="s">
        <v>10</v>
      </c>
      <c r="B25" s="1" t="s">
        <v>638</v>
      </c>
      <c r="C25" s="1" t="s">
        <v>43</v>
      </c>
      <c r="D25" s="4" t="s">
        <v>77</v>
      </c>
      <c r="E25" s="39">
        <v>5594.0</v>
      </c>
      <c r="F25" s="39">
        <v>7584.0</v>
      </c>
      <c r="G25" s="39">
        <v>9586.0</v>
      </c>
      <c r="H25" s="39">
        <v>10902.0</v>
      </c>
      <c r="I25" s="39">
        <v>15029.0</v>
      </c>
      <c r="J25" s="39">
        <v>9217.0</v>
      </c>
      <c r="K25" s="39">
        <v>12585.0</v>
      </c>
      <c r="L25" s="39">
        <v>17004.0</v>
      </c>
      <c r="M25" s="39">
        <v>17322.0</v>
      </c>
      <c r="N25" s="39">
        <v>18119.0</v>
      </c>
      <c r="O25" s="39">
        <v>16862.0</v>
      </c>
      <c r="P25" s="1" t="s">
        <v>598</v>
      </c>
      <c r="Q25" s="1" t="s">
        <v>600</v>
      </c>
      <c r="R25" s="14" t="str">
        <f>HYPERLINK("http://contenido.bce.fin.ec/home1/estadisticas/bolmensual/IEMensual.jsp","http://contenido.bce.fin.ec/home1/estadisticas/bolmensual/IEMensual.jsp")</f>
        <v>http://contenido.bce.fin.ec/home1/estadisticas/bolmensual/IEMensual.jsp</v>
      </c>
    </row>
    <row r="26" ht="15.75" customHeight="1">
      <c r="A26" s="1" t="s">
        <v>10</v>
      </c>
      <c r="B26" s="4" t="s">
        <v>643</v>
      </c>
      <c r="C26" s="1" t="s">
        <v>28</v>
      </c>
      <c r="D26" s="4" t="s">
        <v>77</v>
      </c>
      <c r="E26" s="13">
        <v>2115.4</v>
      </c>
      <c r="F26" s="13">
        <v>2211.598</v>
      </c>
      <c r="G26" s="13">
        <v>3235.007</v>
      </c>
      <c r="H26" s="13">
        <v>3318.06</v>
      </c>
      <c r="I26" s="13">
        <v>8675.272</v>
      </c>
      <c r="J26" s="13">
        <v>5211.501</v>
      </c>
      <c r="K26" s="13">
        <v>7845.02</v>
      </c>
      <c r="L26" s="13">
        <v>12934.602</v>
      </c>
      <c r="M26" s="13">
        <v>12219.706</v>
      </c>
      <c r="N26" s="13">
        <v>11433.388</v>
      </c>
      <c r="O26" s="13">
        <v>10905.823</v>
      </c>
      <c r="Q26" s="4" t="s">
        <v>632</v>
      </c>
    </row>
    <row r="27" ht="15.75" customHeight="1">
      <c r="A27" s="1" t="s">
        <v>10</v>
      </c>
      <c r="B27" s="4" t="s">
        <v>646</v>
      </c>
      <c r="C27" s="1" t="s">
        <v>28</v>
      </c>
      <c r="D27" s="1" t="s">
        <v>50</v>
      </c>
      <c r="E27" s="18">
        <v>5.779999999999999</v>
      </c>
      <c r="F27" s="18">
        <v>5.33</v>
      </c>
      <c r="G27" s="18">
        <v>6.909999999999999</v>
      </c>
      <c r="H27" s="18">
        <v>6.510000000000001</v>
      </c>
      <c r="I27" s="18">
        <v>14.05</v>
      </c>
      <c r="J27" s="18">
        <v>8.34</v>
      </c>
      <c r="K27" s="18">
        <v>11.28</v>
      </c>
      <c r="L27" s="18">
        <v>16.32</v>
      </c>
      <c r="M27" s="18">
        <v>13.900000000000002</v>
      </c>
      <c r="N27" s="18">
        <v>12.06</v>
      </c>
      <c r="O27" s="18">
        <v>10.81</v>
      </c>
      <c r="Q27" s="4" t="s">
        <v>632</v>
      </c>
    </row>
    <row r="28" ht="15.75" customHeight="1">
      <c r="A28" s="1" t="s">
        <v>10</v>
      </c>
      <c r="B28" s="4" t="s">
        <v>648</v>
      </c>
      <c r="C28" s="1" t="s">
        <v>28</v>
      </c>
      <c r="D28" s="1" t="s">
        <v>50</v>
      </c>
      <c r="E28" s="18">
        <v>25.869999999999997</v>
      </c>
      <c r="F28" s="18">
        <v>24.18</v>
      </c>
      <c r="G28" s="18">
        <v>28.720000000000002</v>
      </c>
      <c r="H28" s="18">
        <v>24.34</v>
      </c>
      <c r="I28" s="18">
        <v>39.24</v>
      </c>
      <c r="J28" s="18">
        <v>28.360000000000003</v>
      </c>
      <c r="K28" s="18">
        <v>33.85</v>
      </c>
      <c r="L28" s="18">
        <v>41.47</v>
      </c>
      <c r="M28" s="18">
        <v>35.35</v>
      </c>
      <c r="N28" s="18">
        <v>30.69</v>
      </c>
      <c r="O28" s="18">
        <v>27.939999999999998</v>
      </c>
      <c r="Q28" s="4" t="s">
        <v>632</v>
      </c>
    </row>
    <row r="29" ht="12.75" customHeight="1">
      <c r="A29" s="1" t="s">
        <v>10</v>
      </c>
      <c r="B29" s="1" t="s">
        <v>98</v>
      </c>
      <c r="C29" s="1" t="s">
        <v>49</v>
      </c>
      <c r="D29" s="4" t="s">
        <v>77</v>
      </c>
      <c r="E29" s="10">
        <v>0.0</v>
      </c>
      <c r="F29" s="10">
        <v>0.0</v>
      </c>
      <c r="G29" s="10">
        <v>0.0</v>
      </c>
      <c r="H29" s="10">
        <v>0.0</v>
      </c>
      <c r="I29" s="10">
        <v>0.0</v>
      </c>
      <c r="J29" s="10">
        <v>676976.6</v>
      </c>
      <c r="K29" s="10">
        <v>895461.2</v>
      </c>
      <c r="L29" s="10">
        <v>4089345.5</v>
      </c>
      <c r="M29" s="10">
        <v>4.53742711E7</v>
      </c>
      <c r="N29" s="10">
        <v>3472591.3</v>
      </c>
      <c r="O29" s="10">
        <v>3.46359729E7</v>
      </c>
    </row>
    <row r="30" ht="12.75" customHeight="1">
      <c r="A30" s="1" t="s">
        <v>10</v>
      </c>
      <c r="B30" s="1" t="s">
        <v>98</v>
      </c>
      <c r="C30" s="1" t="s">
        <v>43</v>
      </c>
      <c r="D30" s="4" t="s">
        <v>77</v>
      </c>
    </row>
    <row r="31" ht="12.75" customHeight="1">
      <c r="A31" s="1" t="s">
        <v>10</v>
      </c>
      <c r="B31" s="1" t="s">
        <v>652</v>
      </c>
      <c r="C31" s="1" t="s">
        <v>49</v>
      </c>
      <c r="D31" s="4" t="s">
        <v>77</v>
      </c>
    </row>
    <row r="32" ht="12.75" customHeight="1">
      <c r="A32" s="1" t="s">
        <v>10</v>
      </c>
      <c r="B32" s="1" t="s">
        <v>652</v>
      </c>
      <c r="C32" s="1" t="s">
        <v>43</v>
      </c>
      <c r="D32" s="4" t="s">
        <v>77</v>
      </c>
      <c r="E32" s="10">
        <v>1.3477893216E8</v>
      </c>
      <c r="F32" s="10">
        <v>3.3767360648E8</v>
      </c>
      <c r="G32" s="10">
        <v>4.2559881609000003E8</v>
      </c>
      <c r="H32" s="10">
        <v>3.800608742E8</v>
      </c>
      <c r="I32" s="10">
        <v>3.5281303670000005E8</v>
      </c>
      <c r="J32" s="10">
        <v>4.066028557E8</v>
      </c>
      <c r="K32" s="10">
        <v>2.0440069989999998E8</v>
      </c>
      <c r="L32" s="10">
        <v>2.743036504E8</v>
      </c>
      <c r="M32" s="10">
        <v>1.7795715910000002E8</v>
      </c>
      <c r="N32" s="10">
        <v>2.721469076E8</v>
      </c>
      <c r="O32" s="10">
        <v>3.174705011E8</v>
      </c>
      <c r="P32" s="10" t="s">
        <v>663</v>
      </c>
      <c r="Q32" s="4" t="s">
        <v>664</v>
      </c>
    </row>
    <row r="33" ht="12.75" customHeight="1">
      <c r="A33" s="1" t="s">
        <v>10</v>
      </c>
      <c r="B33" s="4" t="s">
        <v>657</v>
      </c>
      <c r="C33" s="1" t="s">
        <v>28</v>
      </c>
      <c r="D33" s="4" t="s">
        <v>77</v>
      </c>
    </row>
    <row r="34" ht="12.75" customHeight="1">
      <c r="A34" s="1" t="s">
        <v>10</v>
      </c>
      <c r="B34" s="4" t="s">
        <v>665</v>
      </c>
      <c r="C34" s="1" t="s">
        <v>43</v>
      </c>
      <c r="D34" s="1" t="s">
        <v>614</v>
      </c>
      <c r="E34" s="10">
        <v>0.0</v>
      </c>
      <c r="F34" s="10">
        <v>0.0</v>
      </c>
      <c r="G34" s="10">
        <v>0.0</v>
      </c>
      <c r="H34" s="10">
        <v>0.0</v>
      </c>
      <c r="I34" s="10">
        <v>0.0</v>
      </c>
      <c r="J34" s="10">
        <v>0.0</v>
      </c>
      <c r="K34" s="10">
        <v>0.0</v>
      </c>
      <c r="L34" s="10">
        <v>0.0</v>
      </c>
      <c r="M34" s="10">
        <v>1.0211347928999999E8</v>
      </c>
      <c r="N34" s="10">
        <v>6.2246338419E8</v>
      </c>
      <c r="O34" s="10">
        <v>1.494997897E8</v>
      </c>
      <c r="P34" s="10" t="s">
        <v>631</v>
      </c>
      <c r="Q34" s="4" t="s">
        <v>666</v>
      </c>
    </row>
    <row r="35" ht="12.75" customHeight="1">
      <c r="A35" s="1" t="s">
        <v>10</v>
      </c>
      <c r="B35" s="4" t="s">
        <v>667</v>
      </c>
      <c r="D35" s="1" t="s">
        <v>614</v>
      </c>
      <c r="E35" s="10">
        <v>8.682635780000003E7</v>
      </c>
      <c r="F35" s="10">
        <v>6.700017506999999E7</v>
      </c>
      <c r="G35" s="10">
        <v>9.851505351000011E7</v>
      </c>
      <c r="H35" s="10">
        <v>9.10670808599998E7</v>
      </c>
      <c r="I35" s="10">
        <v>1.4557767292000008E8</v>
      </c>
      <c r="J35" s="10">
        <v>1.6756322708999997E8</v>
      </c>
      <c r="K35" s="10">
        <v>1.7494757470999995E8</v>
      </c>
      <c r="L35" s="10">
        <v>1.8015515020999944E8</v>
      </c>
      <c r="M35" s="10">
        <v>1.8594080917999974E8</v>
      </c>
      <c r="N35" s="10">
        <v>1.8650461710999995E8</v>
      </c>
      <c r="O35" s="10">
        <v>1.7678324047000003E8</v>
      </c>
      <c r="P35" s="10" t="s">
        <v>668</v>
      </c>
      <c r="Q35" s="4" t="s">
        <v>669</v>
      </c>
    </row>
    <row r="36" ht="12.75" customHeight="1">
      <c r="A36" s="1" t="s">
        <v>11</v>
      </c>
      <c r="B36" s="1" t="s">
        <v>638</v>
      </c>
      <c r="C36" s="1" t="s">
        <v>49</v>
      </c>
      <c r="D36" s="4" t="s">
        <v>77</v>
      </c>
      <c r="E36" s="28">
        <v>8093.352695469949</v>
      </c>
      <c r="F36" s="28">
        <v>10567.368008207291</v>
      </c>
      <c r="G36" s="28">
        <v>16249.963378174856</v>
      </c>
      <c r="H36" s="28">
        <v>19067.57014386891</v>
      </c>
      <c r="I36" s="28">
        <v>19763.015173582044</v>
      </c>
      <c r="J36" s="28">
        <v>16969.505404242915</v>
      </c>
      <c r="K36" s="28">
        <v>22295.404183219143</v>
      </c>
      <c r="L36" s="28">
        <v>28351.532640555524</v>
      </c>
      <c r="M36" s="28">
        <v>26904.034427943374</v>
      </c>
      <c r="N36" s="28">
        <v>23960.609693104354</v>
      </c>
      <c r="O36" s="28">
        <v>21016.275520790157</v>
      </c>
      <c r="R36" s="4" t="s">
        <v>670</v>
      </c>
    </row>
    <row r="37" ht="12.75" customHeight="1">
      <c r="A37" s="1" t="s">
        <v>11</v>
      </c>
      <c r="B37" s="1" t="s">
        <v>638</v>
      </c>
      <c r="C37" s="1" t="s">
        <v>43</v>
      </c>
      <c r="D37" s="4" t="s">
        <v>77</v>
      </c>
      <c r="E37" s="25">
        <v>1171.26566166</v>
      </c>
      <c r="F37" s="25">
        <v>1952.8388434700003</v>
      </c>
      <c r="G37" s="25">
        <v>2411.4774223291006</v>
      </c>
      <c r="H37" s="25">
        <v>2757.3258195508006</v>
      </c>
      <c r="I37" s="25">
        <v>3750.511505739998</v>
      </c>
      <c r="J37" s="25">
        <v>2874.88785017</v>
      </c>
      <c r="K37" s="25">
        <v>4272.561768809999</v>
      </c>
      <c r="L37" s="25">
        <v>6137.720807640001</v>
      </c>
      <c r="M37" s="25">
        <v>5917.154803209999</v>
      </c>
      <c r="N37" s="25">
        <v>5630.81210916751</v>
      </c>
      <c r="O37" s="25">
        <v>5270.311834933361</v>
      </c>
      <c r="P37" s="4" t="s">
        <v>671</v>
      </c>
    </row>
    <row r="38" ht="12.75" customHeight="1">
      <c r="A38" s="1" t="s">
        <v>11</v>
      </c>
      <c r="B38" s="4" t="s">
        <v>643</v>
      </c>
      <c r="C38" s="1" t="s">
        <v>28</v>
      </c>
      <c r="D38" s="4" t="s">
        <v>77</v>
      </c>
      <c r="E38" s="28">
        <v>1128.1350166556024</v>
      </c>
      <c r="F38" s="28">
        <v>2099.6016367461802</v>
      </c>
      <c r="G38" s="28">
        <v>3767.447692823559</v>
      </c>
      <c r="H38" s="28">
        <v>4192.515624633047</v>
      </c>
      <c r="I38" s="28">
        <v>4046.4139108591166</v>
      </c>
      <c r="J38" s="28">
        <v>3285.325421168751</v>
      </c>
      <c r="K38" s="28">
        <v>4939.4770891911685</v>
      </c>
      <c r="L38" s="28">
        <v>6816.320086598555</v>
      </c>
      <c r="M38" s="28">
        <v>6521.928112444339</v>
      </c>
      <c r="N38" s="28">
        <v>5580.35445152756</v>
      </c>
      <c r="O38" s="28">
        <v>4712.846869179257</v>
      </c>
      <c r="P38" s="4" t="s">
        <v>673</v>
      </c>
      <c r="R38" s="4" t="s">
        <v>674</v>
      </c>
    </row>
    <row r="39" ht="12.75" customHeight="1">
      <c r="A39" s="1" t="s">
        <v>11</v>
      </c>
      <c r="B39" s="4" t="s">
        <v>646</v>
      </c>
      <c r="C39" s="1" t="s">
        <v>28</v>
      </c>
      <c r="D39" s="1" t="s">
        <v>50</v>
      </c>
      <c r="E39" s="18">
        <v>1.0999999999999999</v>
      </c>
      <c r="F39" s="18">
        <v>2.0</v>
      </c>
      <c r="G39" s="18">
        <v>3.3000000000000003</v>
      </c>
      <c r="H39" s="18">
        <v>3.4000000000000004</v>
      </c>
      <c r="I39" s="18">
        <v>3.0</v>
      </c>
      <c r="J39" s="18">
        <v>2.4</v>
      </c>
      <c r="K39" s="18">
        <v>3.4000000000000004</v>
      </c>
      <c r="L39" s="18">
        <v>4.3999999999999995</v>
      </c>
      <c r="M39" s="18">
        <v>3.9</v>
      </c>
      <c r="N39" s="18">
        <v>3.2</v>
      </c>
      <c r="O39" s="18">
        <v>2.6</v>
      </c>
    </row>
    <row r="40" ht="12.75" customHeight="1">
      <c r="A40" s="1" t="s">
        <v>11</v>
      </c>
      <c r="B40" s="4" t="s">
        <v>648</v>
      </c>
      <c r="C40" s="1" t="s">
        <v>28</v>
      </c>
      <c r="D40" s="1" t="s">
        <v>50</v>
      </c>
      <c r="E40" s="18">
        <v>10.9</v>
      </c>
      <c r="F40" s="18">
        <v>17.4</v>
      </c>
      <c r="G40" s="18">
        <v>24.0</v>
      </c>
      <c r="H40" s="18">
        <v>22.400000000000002</v>
      </c>
      <c r="I40" s="18">
        <v>18.099999999999998</v>
      </c>
      <c r="J40" s="18">
        <v>16.2</v>
      </c>
      <c r="K40" s="18">
        <v>19.1</v>
      </c>
      <c r="L40" s="18">
        <v>21.8</v>
      </c>
      <c r="M40" s="18">
        <v>17.8</v>
      </c>
      <c r="N40" s="18">
        <v>14.899999999999999</v>
      </c>
      <c r="O40" s="18">
        <v>12.3</v>
      </c>
    </row>
    <row r="41" ht="12.75" customHeight="1">
      <c r="A41" s="1" t="s">
        <v>11</v>
      </c>
      <c r="B41" s="1" t="s">
        <v>98</v>
      </c>
      <c r="C41" s="1" t="s">
        <v>49</v>
      </c>
      <c r="D41" s="4" t="s">
        <v>77</v>
      </c>
      <c r="E41" s="1"/>
      <c r="F41" s="1">
        <v>80.5</v>
      </c>
      <c r="G41" s="1">
        <v>123.2</v>
      </c>
      <c r="H41" s="1">
        <v>169.4</v>
      </c>
      <c r="I41" s="1">
        <v>154.5</v>
      </c>
      <c r="J41" s="1">
        <v>113.5</v>
      </c>
      <c r="K41" s="1">
        <v>228.7</v>
      </c>
      <c r="L41" s="1">
        <v>306.5</v>
      </c>
      <c r="M41" s="1">
        <v>222.9</v>
      </c>
      <c r="N41" s="1">
        <v>190.4</v>
      </c>
      <c r="O41" s="1">
        <v>229.4</v>
      </c>
      <c r="P41" s="1" t="s">
        <v>322</v>
      </c>
    </row>
    <row r="42" ht="12.75" customHeight="1">
      <c r="A42" s="1" t="s">
        <v>11</v>
      </c>
      <c r="B42" s="1" t="s">
        <v>98</v>
      </c>
      <c r="C42" s="1" t="s">
        <v>43</v>
      </c>
      <c r="D42" s="4" t="s">
        <v>77</v>
      </c>
      <c r="E42" s="1">
        <v>338.5</v>
      </c>
      <c r="F42" s="1">
        <v>586.8</v>
      </c>
      <c r="G42" s="1">
        <v>733.1</v>
      </c>
      <c r="H42" s="1">
        <v>856.7</v>
      </c>
      <c r="I42" s="18">
        <v>1216.9</v>
      </c>
      <c r="J42" s="1">
        <v>914.9</v>
      </c>
      <c r="K42" s="18">
        <v>1390.9</v>
      </c>
      <c r="L42" s="18">
        <v>2093.0</v>
      </c>
      <c r="M42" s="18">
        <v>1996.7</v>
      </c>
      <c r="N42" s="18">
        <v>2018.9</v>
      </c>
      <c r="O42" s="18">
        <v>1693.2</v>
      </c>
      <c r="P42" s="1" t="s">
        <v>671</v>
      </c>
    </row>
    <row r="43" ht="12.75" customHeight="1">
      <c r="A43" s="1" t="s">
        <v>11</v>
      </c>
      <c r="B43" s="1" t="s">
        <v>652</v>
      </c>
      <c r="C43" s="1" t="s">
        <v>49</v>
      </c>
      <c r="D43" s="4" t="s">
        <v>77</v>
      </c>
      <c r="E43" s="28">
        <v>524.1678543161484</v>
      </c>
      <c r="F43" s="28">
        <v>1058.5978808708219</v>
      </c>
      <c r="G43" s="28">
        <v>3167.529157498086</v>
      </c>
      <c r="H43" s="28">
        <v>2854.665593216775</v>
      </c>
      <c r="I43" s="28">
        <v>2334.7076377668845</v>
      </c>
      <c r="J43" s="28">
        <v>2075.1829131833806</v>
      </c>
      <c r="K43" s="28">
        <v>2944.0785761457087</v>
      </c>
      <c r="L43" s="28">
        <v>3736.5935566888766</v>
      </c>
      <c r="M43" s="28">
        <v>2911.921642521206</v>
      </c>
      <c r="N43" s="28">
        <v>2192.359550846623</v>
      </c>
      <c r="O43" s="28">
        <v>1596.1300395820056</v>
      </c>
      <c r="P43" s="4" t="s">
        <v>322</v>
      </c>
    </row>
    <row r="44" ht="12.75" customHeight="1">
      <c r="A44" s="1" t="s">
        <v>11</v>
      </c>
      <c r="B44" s="1" t="s">
        <v>652</v>
      </c>
      <c r="C44" s="1" t="s">
        <v>43</v>
      </c>
      <c r="D44" s="4" t="s">
        <v>77</v>
      </c>
      <c r="E44" s="28">
        <v>105.92597653538694</v>
      </c>
      <c r="F44" s="28">
        <v>125.29838577073137</v>
      </c>
      <c r="G44" s="28">
        <v>297.9811263755956</v>
      </c>
      <c r="H44" s="28">
        <v>311.78190035396324</v>
      </c>
      <c r="I44" s="28">
        <v>338.4158691596085</v>
      </c>
      <c r="J44" s="28">
        <v>182.36292330059462</v>
      </c>
      <c r="K44" s="28">
        <v>373.9801627632558</v>
      </c>
      <c r="L44" s="28">
        <v>669.1097711332064</v>
      </c>
      <c r="M44" s="28">
        <v>859.341639954226</v>
      </c>
      <c r="N44" s="28">
        <v>756.7965701842534</v>
      </c>
      <c r="O44" s="28">
        <v>786.8701623211754</v>
      </c>
      <c r="P44" s="4" t="s">
        <v>322</v>
      </c>
    </row>
    <row r="45" ht="12.75" customHeight="1">
      <c r="A45" s="1" t="s">
        <v>11</v>
      </c>
      <c r="B45" s="4" t="s">
        <v>657</v>
      </c>
      <c r="C45" s="1" t="s">
        <v>28</v>
      </c>
      <c r="D45" s="4" t="s">
        <v>77</v>
      </c>
    </row>
    <row r="46" ht="12.75" customHeight="1">
      <c r="A46" s="1" t="s">
        <v>11</v>
      </c>
      <c r="B46" s="4" t="s">
        <v>675</v>
      </c>
      <c r="D46" s="4" t="s">
        <v>77</v>
      </c>
      <c r="E46" s="28"/>
      <c r="F46" s="28"/>
      <c r="G46" s="28"/>
      <c r="H46" s="28"/>
      <c r="I46" s="28"/>
      <c r="J46" s="28"/>
      <c r="K46" s="28"/>
      <c r="L46" s="28">
        <v>21.38764900225775</v>
      </c>
      <c r="M46" s="28">
        <v>168.45821264422563</v>
      </c>
      <c r="N46" s="28">
        <v>124.01031459955911</v>
      </c>
      <c r="O46" s="28">
        <v>131.51942839893331</v>
      </c>
      <c r="P46" s="4" t="s">
        <v>322</v>
      </c>
    </row>
    <row r="47" ht="12.75" customHeight="1">
      <c r="A47" s="1" t="s">
        <v>11</v>
      </c>
      <c r="B47" s="4" t="s">
        <v>676</v>
      </c>
      <c r="D47" s="4" t="s">
        <v>77</v>
      </c>
      <c r="E47" s="28"/>
      <c r="F47" s="28"/>
      <c r="G47" s="28"/>
      <c r="H47" s="28"/>
      <c r="I47" s="28"/>
      <c r="J47" s="28"/>
      <c r="K47" s="28"/>
      <c r="L47" s="28">
        <v>49.44903142937282</v>
      </c>
      <c r="M47" s="28">
        <v>359.17539737579733</v>
      </c>
      <c r="N47" s="28">
        <v>297.8867721847363</v>
      </c>
      <c r="O47" s="28">
        <v>188.9555937773072</v>
      </c>
      <c r="P47" s="4" t="s">
        <v>322</v>
      </c>
    </row>
    <row r="48" ht="15.75" customHeight="1">
      <c r="B48" s="4"/>
    </row>
    <row r="49" ht="15.75" customHeight="1">
      <c r="B49" s="4"/>
    </row>
    <row r="50" ht="15.75" customHeight="1">
      <c r="B50" s="4"/>
    </row>
    <row r="51" ht="15.75" customHeight="1">
      <c r="B51" s="4"/>
    </row>
    <row r="52" ht="15.75" customHeight="1">
      <c r="B52" s="4"/>
    </row>
    <row r="53" ht="15.75" customHeight="1">
      <c r="B53" s="4"/>
    </row>
    <row r="54" ht="15.75" customHeight="1">
      <c r="B54" s="4"/>
    </row>
    <row r="55" ht="15.75" customHeight="1">
      <c r="B55" s="4"/>
    </row>
    <row r="56" ht="15.75" customHeight="1">
      <c r="B56" s="4"/>
    </row>
    <row r="57" ht="15.75" customHeight="1">
      <c r="B57" s="4"/>
    </row>
    <row r="58" ht="15.75" customHeight="1">
      <c r="B58" s="4"/>
    </row>
    <row r="59" ht="15.75" customHeight="1">
      <c r="B59" s="4"/>
    </row>
    <row r="60" ht="15.75" customHeight="1">
      <c r="B60" s="4"/>
    </row>
    <row r="61" ht="15.75" customHeight="1">
      <c r="B61" s="4"/>
    </row>
    <row r="62" ht="15.75" customHeight="1">
      <c r="B62" s="4"/>
    </row>
    <row r="63" ht="15.75" customHeight="1">
      <c r="B63" s="4"/>
    </row>
    <row r="64" ht="15.75" customHeight="1">
      <c r="B64" s="4"/>
    </row>
    <row r="65" ht="15.75" customHeight="1">
      <c r="B65" s="4"/>
    </row>
    <row r="66" ht="15.75" customHeight="1">
      <c r="B66" s="4"/>
    </row>
    <row r="67" ht="15.75" customHeight="1">
      <c r="B67" s="4"/>
    </row>
    <row r="68" ht="15.75" customHeight="1">
      <c r="B68" s="4"/>
    </row>
    <row r="69" ht="15.75" customHeight="1">
      <c r="B69" s="4"/>
    </row>
    <row r="70" ht="15.75" customHeight="1">
      <c r="B70" s="4"/>
    </row>
    <row r="71" ht="15.75" customHeight="1">
      <c r="B71" s="4"/>
    </row>
    <row r="72" ht="15.75" customHeight="1">
      <c r="B72" s="4"/>
    </row>
    <row r="73" ht="15.75" customHeight="1">
      <c r="B73" s="4"/>
    </row>
    <row r="74" ht="15.75" customHeight="1">
      <c r="B74" s="4"/>
    </row>
    <row r="75" ht="15.75" customHeight="1">
      <c r="B75" s="4"/>
    </row>
    <row r="76" ht="15.75" customHeight="1">
      <c r="B76" s="4"/>
    </row>
    <row r="77" ht="15.75" customHeight="1">
      <c r="B77" s="4"/>
    </row>
    <row r="78" ht="15.75" customHeight="1">
      <c r="B78" s="4"/>
    </row>
    <row r="79" ht="15.75" customHeight="1">
      <c r="B79" s="4"/>
    </row>
    <row r="80" ht="15.75" customHeight="1">
      <c r="B80" s="4"/>
    </row>
    <row r="81" ht="15.75" customHeight="1">
      <c r="B81" s="4"/>
    </row>
    <row r="82" ht="15.75" customHeight="1">
      <c r="B82" s="4"/>
    </row>
    <row r="83" ht="15.75" customHeight="1">
      <c r="B83" s="4"/>
    </row>
    <row r="84" ht="15.75" customHeight="1">
      <c r="B84" s="4"/>
    </row>
    <row r="85" ht="15.75" customHeight="1">
      <c r="B85" s="4"/>
    </row>
    <row r="86" ht="15.75" customHeight="1">
      <c r="B86" s="4"/>
    </row>
    <row r="87" ht="15.75" customHeight="1">
      <c r="B87" s="4"/>
    </row>
    <row r="88" ht="15.75" customHeight="1">
      <c r="B88" s="4"/>
    </row>
    <row r="89" ht="15.75" customHeight="1">
      <c r="B89" s="4"/>
    </row>
    <row r="90" ht="15.75" customHeight="1">
      <c r="B90" s="4"/>
    </row>
    <row r="91" ht="15.75" customHeight="1">
      <c r="B91" s="4"/>
    </row>
    <row r="92" ht="15.75" customHeight="1">
      <c r="B92" s="4"/>
    </row>
    <row r="93" ht="15.75" customHeight="1">
      <c r="B93" s="4"/>
    </row>
    <row r="94" ht="15.75" customHeight="1">
      <c r="B94" s="4"/>
    </row>
    <row r="95" ht="15.75" customHeight="1">
      <c r="B95" s="4"/>
    </row>
    <row r="96" ht="15.75" customHeight="1">
      <c r="B96" s="4"/>
    </row>
    <row r="97" ht="15.75" customHeight="1">
      <c r="B97" s="4"/>
    </row>
    <row r="98" ht="15.75" customHeight="1">
      <c r="B98" s="4"/>
    </row>
    <row r="99" ht="15.75" customHeight="1">
      <c r="B99" s="4"/>
    </row>
    <row r="100" ht="15.75" customHeight="1">
      <c r="B100" s="4"/>
    </row>
    <row r="101" ht="15.75" customHeight="1">
      <c r="B101" s="4"/>
    </row>
    <row r="102" ht="15.75" customHeight="1">
      <c r="B102" s="4"/>
    </row>
    <row r="103" ht="15.75" customHeight="1">
      <c r="B103" s="4"/>
    </row>
    <row r="104" ht="15.75" customHeight="1">
      <c r="B104" s="4"/>
    </row>
    <row r="105" ht="15.75" customHeight="1">
      <c r="B105" s="4"/>
    </row>
    <row r="106" ht="15.75" customHeight="1">
      <c r="B106" s="4"/>
    </row>
    <row r="107" ht="15.75" customHeight="1">
      <c r="B107" s="4"/>
    </row>
    <row r="108" ht="15.75" customHeight="1">
      <c r="B108" s="4"/>
    </row>
    <row r="109" ht="15.75" customHeight="1">
      <c r="B109" s="4"/>
    </row>
    <row r="110" ht="15.75" customHeight="1">
      <c r="B110" s="4"/>
    </row>
    <row r="111" ht="15.75" customHeight="1">
      <c r="B111" s="4"/>
    </row>
    <row r="112" ht="15.75" customHeight="1">
      <c r="B112" s="4"/>
    </row>
    <row r="113" ht="15.75" customHeight="1">
      <c r="B113" s="4"/>
    </row>
    <row r="114" ht="15.75" customHeight="1">
      <c r="B114" s="4"/>
    </row>
    <row r="115" ht="15.75" customHeight="1">
      <c r="B115" s="4"/>
    </row>
    <row r="116" ht="15.75" customHeight="1">
      <c r="B116" s="4"/>
    </row>
    <row r="117" ht="15.75" customHeight="1">
      <c r="B117" s="4"/>
    </row>
    <row r="118" ht="15.75" customHeight="1">
      <c r="B118" s="4"/>
    </row>
    <row r="119" ht="15.75" customHeight="1">
      <c r="B119" s="4"/>
    </row>
    <row r="120" ht="15.75" customHeight="1">
      <c r="B120" s="4"/>
    </row>
    <row r="121" ht="15.75" customHeight="1">
      <c r="B121" s="4"/>
    </row>
    <row r="122" ht="15.75" customHeight="1">
      <c r="B122" s="4"/>
    </row>
    <row r="123" ht="15.75" customHeight="1">
      <c r="B123" s="4"/>
    </row>
    <row r="124" ht="15.75" customHeight="1">
      <c r="B124" s="4"/>
    </row>
    <row r="125" ht="15.75" customHeight="1">
      <c r="B125" s="4"/>
    </row>
    <row r="126" ht="15.75" customHeight="1">
      <c r="B126" s="4"/>
    </row>
    <row r="127" ht="15.75" customHeight="1">
      <c r="B127" s="4"/>
    </row>
    <row r="128" ht="15.75" customHeight="1">
      <c r="B128" s="4"/>
    </row>
    <row r="129" ht="15.75" customHeight="1">
      <c r="B129" s="4"/>
    </row>
    <row r="130" ht="15.75" customHeight="1">
      <c r="B130" s="4"/>
    </row>
    <row r="131" ht="15.75" customHeight="1">
      <c r="B131" s="4"/>
    </row>
    <row r="132" ht="15.75" customHeight="1">
      <c r="B132" s="4"/>
    </row>
    <row r="133" ht="15.75" customHeight="1">
      <c r="B133" s="4"/>
    </row>
    <row r="134" ht="15.75" customHeight="1">
      <c r="B134" s="4"/>
    </row>
    <row r="135" ht="15.75" customHeight="1">
      <c r="B135" s="4"/>
    </row>
    <row r="136" ht="15.75" customHeight="1">
      <c r="B136" s="4"/>
    </row>
    <row r="137" ht="15.75" customHeight="1">
      <c r="B137" s="4"/>
    </row>
    <row r="138" ht="15.75" customHeight="1">
      <c r="B138" s="4"/>
    </row>
    <row r="139" ht="15.75" customHeight="1">
      <c r="B139" s="4"/>
    </row>
    <row r="140" ht="15.75" customHeight="1">
      <c r="B140" s="4"/>
    </row>
    <row r="141" ht="15.75" customHeight="1">
      <c r="B141" s="4"/>
    </row>
    <row r="142" ht="15.75" customHeight="1">
      <c r="B142" s="4"/>
    </row>
    <row r="143" ht="15.75" customHeight="1">
      <c r="B143" s="4"/>
    </row>
    <row r="144" ht="15.75" customHeight="1">
      <c r="B144" s="4"/>
    </row>
    <row r="145" ht="15.75" customHeight="1">
      <c r="B145" s="4"/>
    </row>
    <row r="146" ht="15.75" customHeight="1">
      <c r="B146" s="4"/>
    </row>
    <row r="147" ht="15.75" customHeight="1">
      <c r="B147" s="4"/>
    </row>
    <row r="148" ht="15.75" customHeight="1">
      <c r="B148" s="4"/>
    </row>
    <row r="149" ht="15.75" customHeight="1">
      <c r="B149" s="4"/>
    </row>
    <row r="150" ht="15.75" customHeight="1">
      <c r="B150" s="4"/>
    </row>
    <row r="151" ht="15.75" customHeight="1">
      <c r="B151" s="4"/>
    </row>
    <row r="152" ht="15.75" customHeight="1">
      <c r="B152" s="4"/>
    </row>
    <row r="153" ht="15.75" customHeight="1">
      <c r="B153" s="4"/>
    </row>
    <row r="154" ht="15.75" customHeight="1">
      <c r="B154" s="4"/>
    </row>
    <row r="155" ht="15.75" customHeight="1">
      <c r="B155" s="4"/>
    </row>
    <row r="156" ht="15.75" customHeight="1">
      <c r="B156" s="4"/>
    </row>
    <row r="157" ht="15.75" customHeight="1">
      <c r="B157" s="4"/>
    </row>
    <row r="158" ht="15.75" customHeight="1">
      <c r="B158" s="4"/>
    </row>
    <row r="159" ht="15.75" customHeight="1">
      <c r="B159" s="4"/>
    </row>
    <row r="160" ht="15.75" customHeight="1">
      <c r="B160" s="4"/>
    </row>
    <row r="161" ht="15.75" customHeight="1">
      <c r="B161" s="4"/>
    </row>
    <row r="162" ht="15.75" customHeight="1">
      <c r="B162" s="4"/>
    </row>
    <row r="163" ht="15.75" customHeight="1">
      <c r="B163" s="4"/>
    </row>
    <row r="164" ht="15.75" customHeight="1">
      <c r="B164" s="4"/>
    </row>
    <row r="165" ht="15.75" customHeight="1">
      <c r="B165" s="4"/>
    </row>
    <row r="166" ht="15.75" customHeight="1">
      <c r="B166" s="4"/>
    </row>
    <row r="167" ht="15.75" customHeight="1">
      <c r="B167" s="4"/>
    </row>
    <row r="168" ht="15.75" customHeight="1">
      <c r="B168" s="4"/>
    </row>
    <row r="169" ht="15.75" customHeight="1">
      <c r="B169" s="4"/>
    </row>
    <row r="170" ht="15.75" customHeight="1">
      <c r="B170" s="4"/>
    </row>
    <row r="171" ht="15.75" customHeight="1">
      <c r="B171" s="4"/>
    </row>
    <row r="172" ht="15.75" customHeight="1">
      <c r="B172" s="4"/>
    </row>
    <row r="173" ht="15.75" customHeight="1">
      <c r="B173" s="4"/>
    </row>
    <row r="174" ht="15.75" customHeight="1">
      <c r="B174" s="4"/>
    </row>
    <row r="175" ht="15.75" customHeight="1">
      <c r="B175" s="4"/>
    </row>
    <row r="176" ht="15.75" customHeight="1">
      <c r="B176" s="4"/>
    </row>
    <row r="177" ht="15.75" customHeight="1">
      <c r="B177" s="4"/>
    </row>
    <row r="178" ht="15.75" customHeight="1">
      <c r="B178" s="4"/>
    </row>
    <row r="179" ht="15.75" customHeight="1">
      <c r="B179" s="4"/>
    </row>
    <row r="180" ht="15.75" customHeight="1">
      <c r="B180" s="4"/>
    </row>
    <row r="181" ht="15.75" customHeight="1">
      <c r="B181" s="4"/>
    </row>
    <row r="182" ht="15.75" customHeight="1">
      <c r="B182" s="4"/>
    </row>
    <row r="183" ht="15.75" customHeight="1">
      <c r="B183" s="4"/>
    </row>
    <row r="184" ht="15.75" customHeight="1">
      <c r="B184" s="4"/>
    </row>
    <row r="185" ht="15.75" customHeight="1">
      <c r="B185" s="4"/>
    </row>
    <row r="186" ht="15.75" customHeight="1">
      <c r="B186" s="4"/>
    </row>
    <row r="187" ht="15.75" customHeight="1">
      <c r="B187" s="4"/>
    </row>
    <row r="188" ht="15.75" customHeight="1">
      <c r="B188" s="4"/>
    </row>
    <row r="189" ht="15.75" customHeight="1">
      <c r="B189" s="4"/>
    </row>
    <row r="190" ht="15.75" customHeight="1">
      <c r="B190" s="4"/>
    </row>
    <row r="191" ht="15.75" customHeight="1">
      <c r="B191" s="4"/>
    </row>
    <row r="192" ht="15.75" customHeight="1">
      <c r="B192" s="4"/>
    </row>
    <row r="193" ht="15.75" customHeight="1">
      <c r="B193" s="4"/>
    </row>
    <row r="194" ht="15.75" customHeight="1">
      <c r="B194" s="4"/>
    </row>
    <row r="195" ht="15.75" customHeight="1">
      <c r="B195" s="4"/>
    </row>
    <row r="196" ht="15.75" customHeight="1">
      <c r="B196" s="4"/>
    </row>
    <row r="197" ht="15.75" customHeight="1">
      <c r="B197" s="4"/>
    </row>
    <row r="198" ht="15.75" customHeight="1">
      <c r="B198" s="4"/>
    </row>
    <row r="199" ht="15.75" customHeight="1">
      <c r="B199" s="4"/>
    </row>
    <row r="200" ht="15.75" customHeight="1">
      <c r="B200" s="4"/>
    </row>
    <row r="201" ht="15.75" customHeight="1">
      <c r="B201" s="4"/>
    </row>
    <row r="202" ht="15.75" customHeight="1">
      <c r="B202" s="4"/>
    </row>
    <row r="203" ht="15.75" customHeight="1">
      <c r="B203" s="4"/>
    </row>
    <row r="204" ht="15.75" customHeight="1">
      <c r="B204" s="4"/>
    </row>
    <row r="205" ht="15.75" customHeight="1">
      <c r="B205" s="4"/>
    </row>
    <row r="206" ht="15.75" customHeight="1">
      <c r="B206" s="4"/>
    </row>
    <row r="207" ht="15.75" customHeight="1">
      <c r="B207" s="4"/>
    </row>
    <row r="208" ht="15.75" customHeight="1">
      <c r="B208" s="4"/>
    </row>
    <row r="209" ht="15.75" customHeight="1">
      <c r="B209" s="4"/>
    </row>
    <row r="210" ht="15.75" customHeight="1">
      <c r="B210" s="4"/>
    </row>
    <row r="211" ht="15.75" customHeight="1">
      <c r="B211" s="4"/>
    </row>
    <row r="212" ht="15.75" customHeight="1">
      <c r="B212" s="4"/>
    </row>
    <row r="213" ht="15.75" customHeight="1">
      <c r="B213" s="4"/>
    </row>
    <row r="214" ht="15.75" customHeight="1">
      <c r="B214" s="4"/>
    </row>
    <row r="215" ht="15.75" customHeight="1">
      <c r="B215" s="4"/>
    </row>
    <row r="216" ht="15.75" customHeight="1">
      <c r="B216" s="4"/>
    </row>
    <row r="217" ht="15.75" customHeight="1">
      <c r="B217" s="4"/>
    </row>
    <row r="218" ht="15.75" customHeight="1">
      <c r="B218" s="4"/>
    </row>
    <row r="219" ht="15.75" customHeight="1">
      <c r="B219" s="4"/>
    </row>
    <row r="220" ht="15.75" customHeight="1">
      <c r="B220" s="4"/>
    </row>
    <row r="221" ht="15.75" customHeight="1">
      <c r="B221" s="4"/>
    </row>
    <row r="222" ht="15.75" customHeight="1">
      <c r="B222" s="4"/>
    </row>
    <row r="223" ht="15.75" customHeight="1">
      <c r="B223" s="4"/>
    </row>
    <row r="224" ht="15.75" customHeight="1">
      <c r="B224" s="4"/>
    </row>
    <row r="225" ht="15.75" customHeight="1">
      <c r="B225" s="4"/>
    </row>
    <row r="226" ht="15.75" customHeight="1">
      <c r="B226" s="4"/>
    </row>
    <row r="227" ht="15.75" customHeight="1">
      <c r="B227" s="4"/>
    </row>
    <row r="228" ht="15.75" customHeight="1">
      <c r="B228" s="4"/>
    </row>
    <row r="229" ht="15.75" customHeight="1">
      <c r="B229" s="4"/>
    </row>
    <row r="230" ht="15.75" customHeight="1">
      <c r="B230" s="4"/>
    </row>
    <row r="231" ht="15.75" customHeight="1">
      <c r="B231" s="4"/>
    </row>
    <row r="232" ht="15.75" customHeight="1">
      <c r="B232" s="4"/>
    </row>
    <row r="233" ht="15.75" customHeight="1">
      <c r="B233" s="4"/>
    </row>
    <row r="234" ht="15.75" customHeight="1">
      <c r="B234" s="4"/>
    </row>
    <row r="235" ht="15.75" customHeight="1">
      <c r="B235" s="4"/>
    </row>
    <row r="236" ht="15.75" customHeight="1">
      <c r="B236" s="4"/>
    </row>
    <row r="237" ht="15.75" customHeight="1">
      <c r="B237" s="4"/>
    </row>
    <row r="238" ht="15.75" customHeight="1">
      <c r="B238" s="4"/>
    </row>
    <row r="239" ht="15.75" customHeight="1">
      <c r="B239" s="4"/>
    </row>
    <row r="240" ht="15.75" customHeight="1">
      <c r="B240" s="4"/>
    </row>
    <row r="241" ht="15.75" customHeight="1">
      <c r="B241" s="4"/>
    </row>
    <row r="242" ht="15.75" customHeight="1">
      <c r="B242" s="4"/>
    </row>
    <row r="243" ht="15.75" customHeight="1">
      <c r="B243" s="4"/>
    </row>
    <row r="244" ht="15.75" customHeight="1">
      <c r="B244" s="4"/>
    </row>
    <row r="245" ht="15.75" customHeight="1">
      <c r="B245" s="4"/>
    </row>
    <row r="246" ht="15.75" customHeight="1">
      <c r="B246" s="4"/>
    </row>
    <row r="247" ht="15.75" customHeight="1">
      <c r="B247" s="4"/>
    </row>
    <row r="248" ht="15.75" customHeight="1">
      <c r="B248" s="4"/>
    </row>
    <row r="249" ht="15.75" customHeight="1">
      <c r="B249" s="4"/>
    </row>
    <row r="250" ht="15.75" customHeight="1">
      <c r="B250" s="4"/>
    </row>
    <row r="251" ht="15.75" customHeight="1">
      <c r="B251" s="4"/>
    </row>
    <row r="252" ht="15.75" customHeight="1">
      <c r="B252" s="4"/>
    </row>
    <row r="253" ht="15.75" customHeight="1">
      <c r="B253" s="4"/>
    </row>
    <row r="254" ht="15.75" customHeight="1">
      <c r="B254" s="4"/>
    </row>
    <row r="255" ht="15.75" customHeight="1">
      <c r="B255" s="4"/>
    </row>
    <row r="256" ht="15.75" customHeight="1">
      <c r="B256" s="4"/>
    </row>
    <row r="257" ht="15.75" customHeight="1">
      <c r="B257" s="4"/>
    </row>
    <row r="258" ht="15.75" customHeight="1">
      <c r="B258" s="4"/>
    </row>
    <row r="259" ht="15.75" customHeight="1">
      <c r="B259" s="4"/>
    </row>
    <row r="260" ht="15.75" customHeight="1">
      <c r="B260" s="4"/>
    </row>
    <row r="261" ht="15.75" customHeight="1">
      <c r="B261" s="4"/>
    </row>
    <row r="262" ht="15.75" customHeight="1">
      <c r="B262" s="4"/>
    </row>
    <row r="263" ht="15.75" customHeight="1">
      <c r="B263" s="4"/>
    </row>
    <row r="264" ht="15.75" customHeight="1">
      <c r="B264" s="4"/>
    </row>
    <row r="265" ht="15.75" customHeight="1">
      <c r="B265" s="4"/>
    </row>
    <row r="266" ht="15.75" customHeight="1">
      <c r="B266" s="4"/>
    </row>
    <row r="267" ht="15.75" customHeight="1">
      <c r="B267" s="4"/>
    </row>
    <row r="268" ht="15.75" customHeight="1">
      <c r="B268" s="4"/>
    </row>
    <row r="269" ht="15.75" customHeight="1">
      <c r="B269" s="4"/>
    </row>
    <row r="270" ht="15.75" customHeight="1">
      <c r="B270" s="4"/>
    </row>
    <row r="271" ht="15.75" customHeight="1">
      <c r="B271" s="4"/>
    </row>
    <row r="272" ht="15.75" customHeight="1">
      <c r="B272" s="4"/>
    </row>
    <row r="273" ht="15.75" customHeight="1">
      <c r="B273" s="4"/>
    </row>
    <row r="274" ht="15.75" customHeight="1">
      <c r="B274" s="4"/>
    </row>
    <row r="275" ht="15.75" customHeight="1">
      <c r="B275" s="4"/>
    </row>
    <row r="276" ht="15.75" customHeight="1">
      <c r="B276" s="4"/>
    </row>
    <row r="277" ht="15.75" customHeight="1">
      <c r="B277" s="4"/>
    </row>
    <row r="278" ht="15.75" customHeight="1">
      <c r="B278" s="4"/>
    </row>
    <row r="279" ht="15.75" customHeight="1">
      <c r="B279" s="4"/>
    </row>
    <row r="280" ht="15.75" customHeight="1">
      <c r="B280" s="4"/>
    </row>
    <row r="281" ht="15.75" customHeight="1">
      <c r="B281" s="4"/>
    </row>
    <row r="282" ht="15.75" customHeight="1">
      <c r="B282" s="4"/>
    </row>
    <row r="283" ht="15.75" customHeight="1">
      <c r="B283" s="4"/>
    </row>
    <row r="284" ht="15.75" customHeight="1">
      <c r="B284" s="4"/>
    </row>
    <row r="285" ht="15.75" customHeight="1">
      <c r="B285" s="4"/>
    </row>
    <row r="286" ht="15.75" customHeight="1">
      <c r="B286" s="4"/>
    </row>
    <row r="287" ht="15.75" customHeight="1">
      <c r="B287" s="4"/>
    </row>
    <row r="288" ht="15.75" customHeight="1">
      <c r="B288" s="4"/>
    </row>
    <row r="289" ht="15.75" customHeight="1">
      <c r="B289" s="4"/>
    </row>
    <row r="290" ht="15.75" customHeight="1">
      <c r="B290" s="4"/>
    </row>
    <row r="291" ht="15.75" customHeight="1">
      <c r="B291" s="4"/>
    </row>
    <row r="292" ht="15.75" customHeight="1">
      <c r="B292" s="4"/>
    </row>
    <row r="293" ht="15.75" customHeight="1">
      <c r="B293" s="4"/>
    </row>
    <row r="294" ht="15.75" customHeight="1">
      <c r="B294" s="4"/>
    </row>
    <row r="295" ht="15.75" customHeight="1">
      <c r="B295" s="4"/>
    </row>
    <row r="296" ht="15.75" customHeight="1">
      <c r="B296" s="4"/>
    </row>
    <row r="297" ht="15.75" customHeight="1">
      <c r="B297" s="4"/>
    </row>
    <row r="298" ht="15.75" customHeight="1">
      <c r="B298" s="4"/>
    </row>
    <row r="299" ht="15.75" customHeight="1">
      <c r="B299" s="4"/>
    </row>
    <row r="300" ht="15.75" customHeight="1">
      <c r="B300" s="4"/>
    </row>
    <row r="301" ht="15.75" customHeight="1">
      <c r="B301" s="4"/>
    </row>
    <row r="302" ht="15.75" customHeight="1">
      <c r="B302" s="4"/>
    </row>
    <row r="303" ht="15.75" customHeight="1">
      <c r="B303" s="4"/>
    </row>
    <row r="304" ht="15.75" customHeight="1">
      <c r="B304" s="4"/>
    </row>
    <row r="305" ht="15.75" customHeight="1">
      <c r="B305" s="4"/>
    </row>
    <row r="306" ht="15.75" customHeight="1">
      <c r="B306" s="4"/>
    </row>
    <row r="307" ht="15.75" customHeight="1">
      <c r="B307" s="4"/>
    </row>
    <row r="308" ht="15.75" customHeight="1">
      <c r="B308" s="4"/>
    </row>
    <row r="309" ht="15.75" customHeight="1">
      <c r="B309" s="4"/>
    </row>
    <row r="310" ht="15.75" customHeight="1">
      <c r="B310" s="4"/>
    </row>
    <row r="311" ht="15.75" customHeight="1">
      <c r="B311" s="4"/>
    </row>
    <row r="312" ht="15.75" customHeight="1">
      <c r="B312" s="4"/>
    </row>
    <row r="313" ht="15.75" customHeight="1">
      <c r="B313" s="4"/>
    </row>
    <row r="314" ht="15.75" customHeight="1">
      <c r="B314" s="4"/>
    </row>
    <row r="315" ht="15.75" customHeight="1">
      <c r="B315" s="4"/>
    </row>
    <row r="316" ht="15.75" customHeight="1">
      <c r="B316" s="4"/>
    </row>
    <row r="317" ht="15.75" customHeight="1">
      <c r="B317" s="4"/>
    </row>
    <row r="318" ht="15.75" customHeight="1">
      <c r="B318" s="4"/>
    </row>
    <row r="319" ht="15.75" customHeight="1">
      <c r="B319" s="4"/>
    </row>
    <row r="320" ht="15.75" customHeight="1">
      <c r="B320" s="4"/>
    </row>
    <row r="321" ht="15.75" customHeight="1">
      <c r="B321" s="4"/>
    </row>
    <row r="322" ht="15.75" customHeight="1">
      <c r="B322" s="4"/>
    </row>
    <row r="323" ht="15.75" customHeight="1">
      <c r="B323" s="4"/>
    </row>
    <row r="324" ht="15.75" customHeight="1">
      <c r="B324" s="4"/>
    </row>
    <row r="325" ht="15.75" customHeight="1">
      <c r="B325" s="4"/>
    </row>
    <row r="326" ht="15.75" customHeight="1">
      <c r="B326" s="4"/>
    </row>
    <row r="327" ht="15.75" customHeight="1">
      <c r="B327" s="4"/>
    </row>
    <row r="328" ht="15.75" customHeight="1">
      <c r="B328" s="4"/>
    </row>
    <row r="329" ht="15.75" customHeight="1">
      <c r="B329" s="4"/>
    </row>
    <row r="330" ht="15.75" customHeight="1">
      <c r="B330" s="4"/>
    </row>
    <row r="331" ht="15.75" customHeight="1">
      <c r="B331" s="4"/>
    </row>
    <row r="332" ht="15.75" customHeight="1">
      <c r="B332" s="4"/>
    </row>
    <row r="333" ht="15.75" customHeight="1">
      <c r="B333" s="4"/>
    </row>
    <row r="334" ht="15.75" customHeight="1">
      <c r="B334" s="4"/>
    </row>
    <row r="335" ht="15.75" customHeight="1">
      <c r="B335" s="4"/>
    </row>
    <row r="336" ht="15.75" customHeight="1">
      <c r="B336" s="4"/>
    </row>
    <row r="337" ht="15.75" customHeight="1">
      <c r="B337" s="4"/>
    </row>
    <row r="338" ht="15.75" customHeight="1">
      <c r="B338" s="4"/>
    </row>
    <row r="339" ht="15.75" customHeight="1">
      <c r="B339" s="4"/>
    </row>
    <row r="340" ht="15.75" customHeight="1">
      <c r="B340" s="4"/>
    </row>
    <row r="341" ht="15.75" customHeight="1">
      <c r="B341" s="4"/>
    </row>
    <row r="342" ht="15.75" customHeight="1">
      <c r="B342" s="4"/>
    </row>
    <row r="343" ht="15.75" customHeight="1">
      <c r="B343" s="4"/>
    </row>
    <row r="344" ht="15.75" customHeight="1">
      <c r="B344" s="4"/>
    </row>
    <row r="345" ht="15.75" customHeight="1">
      <c r="B345" s="4"/>
    </row>
    <row r="346" ht="15.75" customHeight="1">
      <c r="B346" s="4"/>
    </row>
    <row r="347" ht="15.75" customHeight="1">
      <c r="B347" s="4"/>
    </row>
    <row r="348" ht="15.75" customHeight="1">
      <c r="B348" s="4"/>
    </row>
    <row r="349" ht="15.75" customHeight="1">
      <c r="B349" s="4"/>
    </row>
    <row r="350" ht="15.75" customHeight="1">
      <c r="B350" s="4"/>
    </row>
    <row r="351" ht="15.75" customHeight="1">
      <c r="B351" s="4"/>
    </row>
    <row r="352" ht="15.75" customHeight="1">
      <c r="B352" s="4"/>
    </row>
    <row r="353" ht="15.75" customHeight="1">
      <c r="B353" s="4"/>
    </row>
    <row r="354" ht="15.75" customHeight="1">
      <c r="B354" s="4"/>
    </row>
    <row r="355" ht="15.75" customHeight="1">
      <c r="B355" s="4"/>
    </row>
    <row r="356" ht="15.75" customHeight="1">
      <c r="B356" s="4"/>
    </row>
    <row r="357" ht="15.75" customHeight="1">
      <c r="B357" s="4"/>
    </row>
    <row r="358" ht="15.75" customHeight="1">
      <c r="B358" s="4"/>
    </row>
    <row r="359" ht="15.75" customHeight="1">
      <c r="B359" s="4"/>
    </row>
    <row r="360" ht="15.75" customHeight="1">
      <c r="B360" s="4"/>
    </row>
    <row r="361" ht="15.75" customHeight="1">
      <c r="B361" s="4"/>
    </row>
    <row r="362" ht="15.75" customHeight="1">
      <c r="B362" s="4"/>
    </row>
    <row r="363" ht="15.75" customHeight="1">
      <c r="B363" s="4"/>
    </row>
    <row r="364" ht="15.75" customHeight="1">
      <c r="B364" s="4"/>
    </row>
    <row r="365" ht="15.75" customHeight="1">
      <c r="B365" s="4"/>
    </row>
    <row r="366" ht="15.75" customHeight="1">
      <c r="B366" s="4"/>
    </row>
    <row r="367" ht="15.75" customHeight="1">
      <c r="B367" s="4"/>
    </row>
    <row r="368" ht="15.75" customHeight="1">
      <c r="B368" s="4"/>
    </row>
    <row r="369" ht="15.75" customHeight="1">
      <c r="B369" s="4"/>
    </row>
    <row r="370" ht="15.75" customHeight="1">
      <c r="B370" s="4"/>
    </row>
    <row r="371" ht="15.75" customHeight="1">
      <c r="B371" s="4"/>
    </row>
    <row r="372" ht="15.75" customHeight="1">
      <c r="B372" s="4"/>
    </row>
    <row r="373" ht="15.75" customHeight="1">
      <c r="B373" s="4"/>
    </row>
    <row r="374" ht="15.75" customHeight="1">
      <c r="B374" s="4"/>
    </row>
    <row r="375" ht="15.75" customHeight="1">
      <c r="B375" s="4"/>
    </row>
    <row r="376" ht="15.75" customHeight="1">
      <c r="B376" s="4"/>
    </row>
    <row r="377" ht="15.75" customHeight="1">
      <c r="B377" s="4"/>
    </row>
    <row r="378" ht="15.75" customHeight="1">
      <c r="B378" s="4"/>
    </row>
    <row r="379" ht="15.75" customHeight="1">
      <c r="B379" s="4"/>
    </row>
    <row r="380" ht="15.75" customHeight="1">
      <c r="B380" s="4"/>
    </row>
    <row r="381" ht="15.75" customHeight="1">
      <c r="B381" s="4"/>
    </row>
    <row r="382" ht="15.75" customHeight="1">
      <c r="B382" s="4"/>
    </row>
    <row r="383" ht="15.75" customHeight="1">
      <c r="B383" s="4"/>
    </row>
    <row r="384" ht="15.75" customHeight="1">
      <c r="B384" s="4"/>
    </row>
    <row r="385" ht="15.75" customHeight="1">
      <c r="B385" s="4"/>
    </row>
    <row r="386" ht="15.75" customHeight="1">
      <c r="B386" s="4"/>
    </row>
    <row r="387" ht="15.75" customHeight="1">
      <c r="B387" s="4"/>
    </row>
    <row r="388" ht="15.75" customHeight="1">
      <c r="B388" s="4"/>
    </row>
    <row r="389" ht="15.75" customHeight="1">
      <c r="B389" s="4"/>
    </row>
    <row r="390" ht="15.75" customHeight="1">
      <c r="B390" s="4"/>
    </row>
    <row r="391" ht="15.75" customHeight="1">
      <c r="B391" s="4"/>
    </row>
    <row r="392" ht="15.75" customHeight="1">
      <c r="B392" s="4"/>
    </row>
    <row r="393" ht="15.75" customHeight="1">
      <c r="B393" s="4"/>
    </row>
    <row r="394" ht="15.75" customHeight="1">
      <c r="B394" s="4"/>
    </row>
    <row r="395" ht="15.75" customHeight="1">
      <c r="B395" s="4"/>
    </row>
    <row r="396" ht="15.75" customHeight="1">
      <c r="B396" s="4"/>
    </row>
    <row r="397" ht="15.75" customHeight="1">
      <c r="B397" s="4"/>
    </row>
    <row r="398" ht="15.75" customHeight="1">
      <c r="B398" s="4"/>
    </row>
    <row r="399" ht="15.75" customHeight="1">
      <c r="B399" s="4"/>
    </row>
    <row r="400" ht="15.75" customHeight="1">
      <c r="B400" s="4"/>
    </row>
    <row r="401" ht="15.75" customHeight="1">
      <c r="B401" s="4"/>
    </row>
    <row r="402" ht="15.75" customHeight="1">
      <c r="B402" s="4"/>
    </row>
    <row r="403" ht="15.75" customHeight="1">
      <c r="B403" s="4"/>
    </row>
    <row r="404" ht="15.75" customHeight="1">
      <c r="B404" s="4"/>
    </row>
    <row r="405" ht="15.75" customHeight="1">
      <c r="B405" s="4"/>
    </row>
    <row r="406" ht="15.75" customHeight="1">
      <c r="B406" s="4"/>
    </row>
    <row r="407" ht="15.75" customHeight="1">
      <c r="B407" s="4"/>
    </row>
    <row r="408" ht="15.75" customHeight="1">
      <c r="B408" s="4"/>
    </row>
    <row r="409" ht="15.75" customHeight="1">
      <c r="B409" s="4"/>
    </row>
    <row r="410" ht="15.75" customHeight="1">
      <c r="B410" s="4"/>
    </row>
    <row r="411" ht="15.75" customHeight="1">
      <c r="B411" s="4"/>
    </row>
    <row r="412" ht="15.75" customHeight="1">
      <c r="B412" s="4"/>
    </row>
    <row r="413" ht="15.75" customHeight="1">
      <c r="B413" s="4"/>
    </row>
    <row r="414" ht="15.75" customHeight="1">
      <c r="B414" s="4"/>
    </row>
    <row r="415" ht="15.75" customHeight="1">
      <c r="B415" s="4"/>
    </row>
    <row r="416" ht="15.75" customHeight="1">
      <c r="B416" s="4"/>
    </row>
    <row r="417" ht="15.75" customHeight="1">
      <c r="B417" s="4"/>
    </row>
    <row r="418" ht="15.75" customHeight="1">
      <c r="B418" s="4"/>
    </row>
    <row r="419" ht="15.75" customHeight="1">
      <c r="B419" s="4"/>
    </row>
    <row r="420" ht="15.75" customHeight="1">
      <c r="B420" s="4"/>
    </row>
    <row r="421" ht="15.75" customHeight="1">
      <c r="B421" s="4"/>
    </row>
    <row r="422" ht="15.75" customHeight="1">
      <c r="B422" s="4"/>
    </row>
    <row r="423" ht="15.75" customHeight="1">
      <c r="B423" s="4"/>
    </row>
    <row r="424" ht="15.75" customHeight="1">
      <c r="B424" s="4"/>
    </row>
    <row r="425" ht="15.75" customHeight="1">
      <c r="B425" s="4"/>
    </row>
    <row r="426" ht="15.75" customHeight="1">
      <c r="B426" s="4"/>
    </row>
    <row r="427" ht="15.75" customHeight="1">
      <c r="B427" s="4"/>
    </row>
    <row r="428" ht="15.75" customHeight="1">
      <c r="B428" s="4"/>
    </row>
    <row r="429" ht="15.75" customHeight="1">
      <c r="B429" s="4"/>
    </row>
    <row r="430" ht="15.75" customHeight="1">
      <c r="B430" s="4"/>
    </row>
    <row r="431" ht="15.75" customHeight="1">
      <c r="B431" s="4"/>
    </row>
    <row r="432" ht="15.75" customHeight="1">
      <c r="B432" s="4"/>
    </row>
    <row r="433" ht="15.75" customHeight="1">
      <c r="B433" s="4"/>
    </row>
    <row r="434" ht="15.75" customHeight="1">
      <c r="B434" s="4"/>
    </row>
    <row r="435" ht="15.75" customHeight="1">
      <c r="B435" s="4"/>
    </row>
    <row r="436" ht="15.75" customHeight="1">
      <c r="B436" s="4"/>
    </row>
    <row r="437" ht="15.75" customHeight="1">
      <c r="B437" s="4"/>
    </row>
    <row r="438" ht="15.75" customHeight="1">
      <c r="B438" s="4"/>
    </row>
    <row r="439" ht="15.75" customHeight="1">
      <c r="B439" s="4"/>
    </row>
    <row r="440" ht="15.75" customHeight="1">
      <c r="B440" s="4"/>
    </row>
    <row r="441" ht="15.75" customHeight="1">
      <c r="B441" s="4"/>
    </row>
    <row r="442" ht="15.75" customHeight="1">
      <c r="B442" s="4"/>
    </row>
    <row r="443" ht="15.75" customHeight="1">
      <c r="B443" s="4"/>
    </row>
    <row r="444" ht="15.75" customHeight="1">
      <c r="B444" s="4"/>
    </row>
    <row r="445" ht="15.75" customHeight="1">
      <c r="B445" s="4"/>
    </row>
    <row r="446" ht="15.75" customHeight="1">
      <c r="B446" s="4"/>
    </row>
    <row r="447" ht="15.75" customHeight="1">
      <c r="B447" s="4"/>
    </row>
    <row r="448" ht="15.75" customHeight="1">
      <c r="B448" s="4"/>
    </row>
    <row r="449" ht="15.75" customHeight="1">
      <c r="B449" s="4"/>
    </row>
    <row r="450" ht="15.75" customHeight="1">
      <c r="B450" s="4"/>
    </row>
    <row r="451" ht="15.75" customHeight="1">
      <c r="B451" s="4"/>
    </row>
    <row r="452" ht="15.75" customHeight="1">
      <c r="B452" s="4"/>
    </row>
    <row r="453" ht="15.75" customHeight="1">
      <c r="B453" s="4"/>
    </row>
    <row r="454" ht="15.75" customHeight="1">
      <c r="B454" s="4"/>
    </row>
    <row r="455" ht="15.75" customHeight="1">
      <c r="B455" s="4"/>
    </row>
    <row r="456" ht="15.75" customHeight="1">
      <c r="B456" s="4"/>
    </row>
    <row r="457" ht="15.75" customHeight="1">
      <c r="B457" s="4"/>
    </row>
    <row r="458" ht="15.75" customHeight="1">
      <c r="B458" s="4"/>
    </row>
    <row r="459" ht="15.75" customHeight="1">
      <c r="B459" s="4"/>
    </row>
    <row r="460" ht="15.75" customHeight="1">
      <c r="B460" s="4"/>
    </row>
    <row r="461" ht="15.75" customHeight="1">
      <c r="B461" s="4"/>
    </row>
    <row r="462" ht="15.75" customHeight="1">
      <c r="B462" s="4"/>
    </row>
    <row r="463" ht="15.75" customHeight="1">
      <c r="B463" s="4"/>
    </row>
    <row r="464" ht="15.75" customHeight="1">
      <c r="B464" s="4"/>
    </row>
    <row r="465" ht="15.75" customHeight="1">
      <c r="B465" s="4"/>
    </row>
    <row r="466" ht="15.75" customHeight="1">
      <c r="B466" s="4"/>
    </row>
    <row r="467" ht="15.75" customHeight="1">
      <c r="B467" s="4"/>
    </row>
    <row r="468" ht="15.75" customHeight="1">
      <c r="B468" s="4"/>
    </row>
    <row r="469" ht="15.75" customHeight="1">
      <c r="B469" s="4"/>
    </row>
    <row r="470" ht="15.75" customHeight="1">
      <c r="B470" s="4"/>
    </row>
    <row r="471" ht="15.75" customHeight="1">
      <c r="B471" s="4"/>
    </row>
    <row r="472" ht="15.75" customHeight="1">
      <c r="B472" s="4"/>
    </row>
    <row r="473" ht="15.75" customHeight="1">
      <c r="B473" s="4"/>
    </row>
    <row r="474" ht="15.75" customHeight="1">
      <c r="B474" s="4"/>
    </row>
    <row r="475" ht="15.75" customHeight="1">
      <c r="B475" s="4"/>
    </row>
    <row r="476" ht="15.75" customHeight="1">
      <c r="B476" s="4"/>
    </row>
    <row r="477" ht="15.75" customHeight="1">
      <c r="B477" s="4"/>
    </row>
    <row r="478" ht="15.75" customHeight="1">
      <c r="B478" s="4"/>
    </row>
    <row r="479" ht="15.75" customHeight="1">
      <c r="B479" s="4"/>
    </row>
    <row r="480" ht="15.75" customHeight="1">
      <c r="B480" s="4"/>
    </row>
    <row r="481" ht="15.75" customHeight="1">
      <c r="B481" s="4"/>
    </row>
    <row r="482" ht="15.75" customHeight="1">
      <c r="B482" s="4"/>
    </row>
    <row r="483" ht="15.75" customHeight="1">
      <c r="B483" s="4"/>
    </row>
    <row r="484" ht="15.75" customHeight="1">
      <c r="B484" s="4"/>
    </row>
    <row r="485" ht="15.75" customHeight="1">
      <c r="B485" s="4"/>
    </row>
    <row r="486" ht="15.75" customHeight="1">
      <c r="B486" s="4"/>
    </row>
    <row r="487" ht="15.75" customHeight="1">
      <c r="B487" s="4"/>
    </row>
    <row r="488" ht="15.75" customHeight="1">
      <c r="B488" s="4"/>
    </row>
    <row r="489" ht="15.75" customHeight="1">
      <c r="B489" s="4"/>
    </row>
    <row r="490" ht="15.75" customHeight="1">
      <c r="B490" s="4"/>
    </row>
    <row r="491" ht="15.75" customHeight="1">
      <c r="B491" s="4"/>
    </row>
    <row r="492" ht="15.75" customHeight="1">
      <c r="B492" s="4"/>
    </row>
    <row r="493" ht="15.75" customHeight="1">
      <c r="B493" s="4"/>
    </row>
    <row r="494" ht="15.75" customHeight="1">
      <c r="B494" s="4"/>
    </row>
    <row r="495" ht="15.75" customHeight="1">
      <c r="B495" s="4"/>
    </row>
    <row r="496" ht="15.75" customHeight="1">
      <c r="B496" s="4"/>
    </row>
    <row r="497" ht="15.75" customHeight="1">
      <c r="B497" s="4"/>
    </row>
    <row r="498" ht="15.75" customHeight="1">
      <c r="B498" s="4"/>
    </row>
    <row r="499" ht="15.75" customHeight="1">
      <c r="B499" s="4"/>
    </row>
    <row r="500" ht="15.75" customHeight="1">
      <c r="B500" s="4"/>
    </row>
    <row r="501" ht="15.75" customHeight="1">
      <c r="B501" s="4"/>
    </row>
    <row r="502" ht="15.75" customHeight="1">
      <c r="B502" s="4"/>
    </row>
    <row r="503" ht="15.75" customHeight="1">
      <c r="B503" s="4"/>
    </row>
    <row r="504" ht="15.75" customHeight="1">
      <c r="B504" s="4"/>
    </row>
    <row r="505" ht="15.75" customHeight="1">
      <c r="B505" s="4"/>
    </row>
    <row r="506" ht="15.75" customHeight="1">
      <c r="B506" s="4"/>
    </row>
    <row r="507" ht="15.75" customHeight="1">
      <c r="B507" s="4"/>
    </row>
    <row r="508" ht="15.75" customHeight="1">
      <c r="B508" s="4"/>
    </row>
    <row r="509" ht="15.75" customHeight="1">
      <c r="B509" s="4"/>
    </row>
    <row r="510" ht="15.75" customHeight="1">
      <c r="B510" s="4"/>
    </row>
    <row r="511" ht="15.75" customHeight="1">
      <c r="B511" s="4"/>
    </row>
    <row r="512" ht="15.75" customHeight="1">
      <c r="B512" s="4"/>
    </row>
    <row r="513" ht="15.75" customHeight="1">
      <c r="B513" s="4"/>
    </row>
    <row r="514" ht="15.75" customHeight="1">
      <c r="B514" s="4"/>
    </row>
    <row r="515" ht="15.75" customHeight="1">
      <c r="B515" s="4"/>
    </row>
    <row r="516" ht="15.75" customHeight="1">
      <c r="B516" s="4"/>
    </row>
    <row r="517" ht="15.75" customHeight="1">
      <c r="B517" s="4"/>
    </row>
    <row r="518" ht="15.75" customHeight="1">
      <c r="B518" s="4"/>
    </row>
    <row r="519" ht="15.75" customHeight="1">
      <c r="B519" s="4"/>
    </row>
    <row r="520" ht="15.75" customHeight="1">
      <c r="B520" s="4"/>
    </row>
    <row r="521" ht="15.75" customHeight="1">
      <c r="B521" s="4"/>
    </row>
    <row r="522" ht="15.75" customHeight="1">
      <c r="B522" s="4"/>
    </row>
    <row r="523" ht="15.75" customHeight="1">
      <c r="B523" s="4"/>
    </row>
    <row r="524" ht="15.75" customHeight="1">
      <c r="B524" s="4"/>
    </row>
    <row r="525" ht="15.75" customHeight="1">
      <c r="B525" s="4"/>
    </row>
    <row r="526" ht="15.75" customHeight="1">
      <c r="B526" s="4"/>
    </row>
    <row r="527" ht="15.75" customHeight="1">
      <c r="B527" s="4"/>
    </row>
    <row r="528" ht="15.75" customHeight="1">
      <c r="B528" s="4"/>
    </row>
    <row r="529" ht="15.75" customHeight="1">
      <c r="B529" s="4"/>
    </row>
    <row r="530" ht="15.75" customHeight="1">
      <c r="B530" s="4"/>
    </row>
    <row r="531" ht="15.75" customHeight="1">
      <c r="B531" s="4"/>
    </row>
    <row r="532" ht="15.75" customHeight="1">
      <c r="B532" s="4"/>
    </row>
    <row r="533" ht="15.75" customHeight="1">
      <c r="B533" s="4"/>
    </row>
    <row r="534" ht="15.75" customHeight="1">
      <c r="B534" s="4"/>
    </row>
    <row r="535" ht="15.75" customHeight="1">
      <c r="B535" s="4"/>
    </row>
    <row r="536" ht="15.75" customHeight="1">
      <c r="B536" s="4"/>
    </row>
    <row r="537" ht="15.75" customHeight="1">
      <c r="B537" s="4"/>
    </row>
    <row r="538" ht="15.75" customHeight="1">
      <c r="B538" s="4"/>
    </row>
    <row r="539" ht="15.75" customHeight="1">
      <c r="B539" s="4"/>
    </row>
    <row r="540" ht="15.75" customHeight="1">
      <c r="B540" s="4"/>
    </row>
    <row r="541" ht="15.75" customHeight="1">
      <c r="B541" s="4"/>
    </row>
    <row r="542" ht="15.75" customHeight="1">
      <c r="B542" s="4"/>
    </row>
    <row r="543" ht="15.75" customHeight="1">
      <c r="B543" s="4"/>
    </row>
    <row r="544" ht="15.75" customHeight="1">
      <c r="B544" s="4"/>
    </row>
    <row r="545" ht="15.75" customHeight="1">
      <c r="B545" s="4"/>
    </row>
    <row r="546" ht="15.75" customHeight="1">
      <c r="B546" s="4"/>
    </row>
    <row r="547" ht="15.75" customHeight="1">
      <c r="B547" s="4"/>
    </row>
    <row r="548" ht="15.75" customHeight="1">
      <c r="B548" s="4"/>
    </row>
    <row r="549" ht="15.75" customHeight="1">
      <c r="B549" s="4"/>
    </row>
    <row r="550" ht="15.75" customHeight="1">
      <c r="B550" s="4"/>
    </row>
    <row r="551" ht="15.75" customHeight="1">
      <c r="B551" s="4"/>
    </row>
    <row r="552" ht="15.75" customHeight="1">
      <c r="B552" s="4"/>
    </row>
    <row r="553" ht="15.75" customHeight="1">
      <c r="B553" s="4"/>
    </row>
    <row r="554" ht="15.75" customHeight="1">
      <c r="B554" s="4"/>
    </row>
    <row r="555" ht="15.75" customHeight="1">
      <c r="B555" s="4"/>
    </row>
    <row r="556" ht="15.75" customHeight="1">
      <c r="B556" s="4"/>
    </row>
    <row r="557" ht="15.75" customHeight="1">
      <c r="B557" s="4"/>
    </row>
    <row r="558" ht="15.75" customHeight="1">
      <c r="B558" s="4"/>
    </row>
    <row r="559" ht="15.75" customHeight="1">
      <c r="B559" s="4"/>
    </row>
    <row r="560" ht="15.75" customHeight="1">
      <c r="B560" s="4"/>
    </row>
    <row r="561" ht="15.75" customHeight="1">
      <c r="B561" s="4"/>
    </row>
    <row r="562" ht="15.75" customHeight="1">
      <c r="B562" s="4"/>
    </row>
    <row r="563" ht="15.75" customHeight="1">
      <c r="B563" s="4"/>
    </row>
    <row r="564" ht="15.75" customHeight="1">
      <c r="B564" s="4"/>
    </row>
    <row r="565" ht="15.75" customHeight="1">
      <c r="B565" s="4"/>
    </row>
    <row r="566" ht="15.75" customHeight="1">
      <c r="B566" s="4"/>
    </row>
    <row r="567" ht="15.75" customHeight="1">
      <c r="B567" s="4"/>
    </row>
    <row r="568" ht="15.75" customHeight="1">
      <c r="B568" s="4"/>
    </row>
    <row r="569" ht="15.75" customHeight="1">
      <c r="B569" s="4"/>
    </row>
    <row r="570" ht="15.75" customHeight="1">
      <c r="B570" s="4"/>
    </row>
    <row r="571" ht="15.75" customHeight="1">
      <c r="B571" s="4"/>
    </row>
    <row r="572" ht="15.75" customHeight="1">
      <c r="B572" s="4"/>
    </row>
    <row r="573" ht="15.75" customHeight="1">
      <c r="B573" s="4"/>
    </row>
    <row r="574" ht="15.75" customHeight="1">
      <c r="B574" s="4"/>
    </row>
    <row r="575" ht="15.75" customHeight="1">
      <c r="B575" s="4"/>
    </row>
    <row r="576" ht="15.75" customHeight="1">
      <c r="B576" s="4"/>
    </row>
    <row r="577" ht="15.75" customHeight="1">
      <c r="B577" s="4"/>
    </row>
    <row r="578" ht="15.75" customHeight="1">
      <c r="B578" s="4"/>
    </row>
    <row r="579" ht="15.75" customHeight="1">
      <c r="B579" s="4"/>
    </row>
    <row r="580" ht="15.75" customHeight="1">
      <c r="B580" s="4"/>
    </row>
    <row r="581" ht="15.75" customHeight="1">
      <c r="B581" s="4"/>
    </row>
    <row r="582" ht="15.75" customHeight="1">
      <c r="B582" s="4"/>
    </row>
    <row r="583" ht="15.75" customHeight="1">
      <c r="B583" s="4"/>
    </row>
    <row r="584" ht="15.75" customHeight="1">
      <c r="B584" s="4"/>
    </row>
    <row r="585" ht="15.75" customHeight="1">
      <c r="B585" s="4"/>
    </row>
    <row r="586" ht="15.75" customHeight="1">
      <c r="B586" s="4"/>
    </row>
    <row r="587" ht="15.75" customHeight="1">
      <c r="B587" s="4"/>
    </row>
    <row r="588" ht="15.75" customHeight="1">
      <c r="B588" s="4"/>
    </row>
    <row r="589" ht="15.75" customHeight="1">
      <c r="B589" s="4"/>
    </row>
    <row r="590" ht="15.75" customHeight="1">
      <c r="B590" s="4"/>
    </row>
    <row r="591" ht="15.75" customHeight="1">
      <c r="B591" s="4"/>
    </row>
    <row r="592" ht="15.75" customHeight="1">
      <c r="B592" s="4"/>
    </row>
    <row r="593" ht="15.75" customHeight="1">
      <c r="B593" s="4"/>
    </row>
    <row r="594" ht="15.75" customHeight="1">
      <c r="B594" s="4"/>
    </row>
    <row r="595" ht="15.75" customHeight="1">
      <c r="B595" s="4"/>
    </row>
    <row r="596" ht="15.75" customHeight="1">
      <c r="B596" s="4"/>
    </row>
    <row r="597" ht="15.75" customHeight="1">
      <c r="B597" s="4"/>
    </row>
    <row r="598" ht="15.75" customHeight="1">
      <c r="B598" s="4"/>
    </row>
    <row r="599" ht="15.75" customHeight="1">
      <c r="B599" s="4"/>
    </row>
    <row r="600" ht="15.75" customHeight="1">
      <c r="B600" s="4"/>
    </row>
    <row r="601" ht="15.75" customHeight="1">
      <c r="B601" s="4"/>
    </row>
    <row r="602" ht="15.75" customHeight="1">
      <c r="B602" s="4"/>
    </row>
    <row r="603" ht="15.75" customHeight="1">
      <c r="B603" s="4"/>
    </row>
    <row r="604" ht="15.75" customHeight="1">
      <c r="B604" s="4"/>
    </row>
    <row r="605" ht="15.75" customHeight="1">
      <c r="B605" s="4"/>
    </row>
    <row r="606" ht="15.75" customHeight="1">
      <c r="B606" s="4"/>
    </row>
    <row r="607" ht="15.75" customHeight="1">
      <c r="B607" s="4"/>
    </row>
    <row r="608" ht="15.75" customHeight="1">
      <c r="B608" s="4"/>
    </row>
    <row r="609" ht="15.75" customHeight="1">
      <c r="B609" s="4"/>
    </row>
    <row r="610" ht="15.75" customHeight="1">
      <c r="B610" s="4"/>
    </row>
    <row r="611" ht="15.75" customHeight="1">
      <c r="B611" s="4"/>
    </row>
    <row r="612" ht="15.75" customHeight="1">
      <c r="B612" s="4"/>
    </row>
    <row r="613" ht="15.75" customHeight="1">
      <c r="B613" s="4"/>
    </row>
    <row r="614" ht="15.75" customHeight="1">
      <c r="B614" s="4"/>
    </row>
    <row r="615" ht="15.75" customHeight="1">
      <c r="B615" s="4"/>
    </row>
    <row r="616" ht="15.75" customHeight="1">
      <c r="B616" s="4"/>
    </row>
    <row r="617" ht="15.75" customHeight="1">
      <c r="B617" s="4"/>
    </row>
    <row r="618" ht="15.75" customHeight="1">
      <c r="B618" s="4"/>
    </row>
    <row r="619" ht="15.75" customHeight="1">
      <c r="B619" s="4"/>
    </row>
    <row r="620" ht="15.75" customHeight="1">
      <c r="B620" s="4"/>
    </row>
    <row r="621" ht="15.75" customHeight="1">
      <c r="B621" s="4"/>
    </row>
    <row r="622" ht="15.75" customHeight="1">
      <c r="B622" s="4"/>
    </row>
    <row r="623" ht="15.75" customHeight="1">
      <c r="B623" s="4"/>
    </row>
    <row r="624" ht="15.75" customHeight="1">
      <c r="B624" s="4"/>
    </row>
    <row r="625" ht="15.75" customHeight="1">
      <c r="B625" s="4"/>
    </row>
    <row r="626" ht="15.75" customHeight="1">
      <c r="B626" s="4"/>
    </row>
    <row r="627" ht="15.75" customHeight="1">
      <c r="B627" s="4"/>
    </row>
    <row r="628" ht="15.75" customHeight="1">
      <c r="B628" s="4"/>
    </row>
    <row r="629" ht="15.75" customHeight="1">
      <c r="B629" s="4"/>
    </row>
    <row r="630" ht="15.75" customHeight="1">
      <c r="B630" s="4"/>
    </row>
    <row r="631" ht="15.75" customHeight="1">
      <c r="B631" s="4"/>
    </row>
    <row r="632" ht="15.75" customHeight="1">
      <c r="B632" s="4"/>
    </row>
    <row r="633" ht="15.75" customHeight="1">
      <c r="B633" s="4"/>
    </row>
    <row r="634" ht="15.75" customHeight="1">
      <c r="B634" s="4"/>
    </row>
    <row r="635" ht="15.75" customHeight="1">
      <c r="B635" s="4"/>
    </row>
    <row r="636" ht="15.75" customHeight="1">
      <c r="B636" s="4"/>
    </row>
    <row r="637" ht="15.75" customHeight="1">
      <c r="B637" s="4"/>
    </row>
    <row r="638" ht="15.75" customHeight="1">
      <c r="B638" s="4"/>
    </row>
    <row r="639" ht="15.75" customHeight="1">
      <c r="B639" s="4"/>
    </row>
    <row r="640" ht="15.75" customHeight="1">
      <c r="B640" s="4"/>
    </row>
    <row r="641" ht="15.75" customHeight="1">
      <c r="B641" s="4"/>
    </row>
    <row r="642" ht="15.75" customHeight="1">
      <c r="B642" s="4"/>
    </row>
    <row r="643" ht="15.75" customHeight="1">
      <c r="B643" s="4"/>
    </row>
    <row r="644" ht="15.75" customHeight="1">
      <c r="B644" s="4"/>
    </row>
    <row r="645" ht="15.75" customHeight="1">
      <c r="B645" s="4"/>
    </row>
    <row r="646" ht="15.75" customHeight="1">
      <c r="B646" s="4"/>
    </row>
    <row r="647" ht="15.75" customHeight="1">
      <c r="B647" s="4"/>
    </row>
    <row r="648" ht="15.75" customHeight="1">
      <c r="B648" s="4"/>
    </row>
    <row r="649" ht="15.75" customHeight="1">
      <c r="B649" s="4"/>
    </row>
    <row r="650" ht="15.75" customHeight="1">
      <c r="B650" s="4"/>
    </row>
    <row r="651" ht="15.75" customHeight="1">
      <c r="B651" s="4"/>
    </row>
    <row r="652" ht="15.75" customHeight="1">
      <c r="B652" s="4"/>
    </row>
    <row r="653" ht="15.75" customHeight="1">
      <c r="B653" s="4"/>
    </row>
    <row r="654" ht="15.75" customHeight="1">
      <c r="B654" s="4"/>
    </row>
    <row r="655" ht="15.75" customHeight="1">
      <c r="B655" s="4"/>
    </row>
    <row r="656" ht="15.75" customHeight="1">
      <c r="B656" s="4"/>
    </row>
    <row r="657" ht="15.75" customHeight="1">
      <c r="B657" s="4"/>
    </row>
    <row r="658" ht="15.75" customHeight="1">
      <c r="B658" s="4"/>
    </row>
    <row r="659" ht="15.75" customHeight="1">
      <c r="B659" s="4"/>
    </row>
    <row r="660" ht="15.75" customHeight="1">
      <c r="B660" s="4"/>
    </row>
    <row r="661" ht="15.75" customHeight="1">
      <c r="B661" s="4"/>
    </row>
    <row r="662" ht="15.75" customHeight="1">
      <c r="B662" s="4"/>
    </row>
    <row r="663" ht="15.75" customHeight="1">
      <c r="B663" s="4"/>
    </row>
    <row r="664" ht="15.75" customHeight="1">
      <c r="B664" s="4"/>
    </row>
    <row r="665" ht="15.75" customHeight="1">
      <c r="B665" s="4"/>
    </row>
    <row r="666" ht="15.75" customHeight="1">
      <c r="B666" s="4"/>
    </row>
    <row r="667" ht="15.75" customHeight="1">
      <c r="B667" s="4"/>
    </row>
    <row r="668" ht="15.75" customHeight="1">
      <c r="B668" s="4"/>
    </row>
    <row r="669" ht="15.75" customHeight="1">
      <c r="B669" s="4"/>
    </row>
    <row r="670" ht="15.75" customHeight="1">
      <c r="B670" s="4"/>
    </row>
    <row r="671" ht="15.75" customHeight="1">
      <c r="B671" s="4"/>
    </row>
    <row r="672" ht="15.75" customHeight="1">
      <c r="B672" s="4"/>
    </row>
    <row r="673" ht="15.75" customHeight="1">
      <c r="B673" s="4"/>
    </row>
    <row r="674" ht="15.75" customHeight="1">
      <c r="B674" s="4"/>
    </row>
    <row r="675" ht="15.75" customHeight="1">
      <c r="B675" s="4"/>
    </row>
    <row r="676" ht="15.75" customHeight="1">
      <c r="B676" s="4"/>
    </row>
    <row r="677" ht="15.75" customHeight="1">
      <c r="B677" s="4"/>
    </row>
    <row r="678" ht="15.75" customHeight="1">
      <c r="B678" s="4"/>
    </row>
    <row r="679" ht="15.75" customHeight="1">
      <c r="B679" s="4"/>
    </row>
    <row r="680" ht="15.75" customHeight="1">
      <c r="B680" s="4"/>
    </row>
    <row r="681" ht="15.75" customHeight="1">
      <c r="B681" s="4"/>
    </row>
    <row r="682" ht="15.75" customHeight="1">
      <c r="B682" s="4"/>
    </row>
    <row r="683" ht="15.75" customHeight="1">
      <c r="B683" s="4"/>
    </row>
    <row r="684" ht="15.75" customHeight="1">
      <c r="B684" s="4"/>
    </row>
    <row r="685" ht="15.75" customHeight="1">
      <c r="B685" s="4"/>
    </row>
    <row r="686" ht="15.75" customHeight="1">
      <c r="B686" s="4"/>
    </row>
    <row r="687" ht="15.75" customHeight="1">
      <c r="B687" s="4"/>
    </row>
    <row r="688" ht="15.75" customHeight="1">
      <c r="B688" s="4"/>
    </row>
    <row r="689" ht="15.75" customHeight="1">
      <c r="B689" s="4"/>
    </row>
    <row r="690" ht="15.75" customHeight="1">
      <c r="B690" s="4"/>
    </row>
    <row r="691" ht="15.75" customHeight="1">
      <c r="B691" s="4"/>
    </row>
    <row r="692" ht="15.75" customHeight="1">
      <c r="B692" s="4"/>
    </row>
    <row r="693" ht="15.75" customHeight="1">
      <c r="B693" s="4"/>
    </row>
    <row r="694" ht="15.75" customHeight="1">
      <c r="B694" s="4"/>
    </row>
    <row r="695" ht="15.75" customHeight="1">
      <c r="B695" s="4"/>
    </row>
    <row r="696" ht="15.75" customHeight="1">
      <c r="B696" s="4"/>
    </row>
    <row r="697" ht="15.75" customHeight="1">
      <c r="B697" s="4"/>
    </row>
    <row r="698" ht="15.75" customHeight="1">
      <c r="B698" s="4"/>
    </row>
    <row r="699" ht="15.75" customHeight="1">
      <c r="B699" s="4"/>
    </row>
    <row r="700" ht="15.75" customHeight="1">
      <c r="B700" s="4"/>
    </row>
    <row r="701" ht="15.75" customHeight="1">
      <c r="B701" s="4"/>
    </row>
    <row r="702" ht="15.75" customHeight="1">
      <c r="B702" s="4"/>
    </row>
    <row r="703" ht="15.75" customHeight="1">
      <c r="B703" s="4"/>
    </row>
    <row r="704" ht="15.75" customHeight="1">
      <c r="B704" s="4"/>
    </row>
    <row r="705" ht="15.75" customHeight="1">
      <c r="B705" s="4"/>
    </row>
    <row r="706" ht="15.75" customHeight="1">
      <c r="B706" s="4"/>
    </row>
    <row r="707" ht="15.75" customHeight="1">
      <c r="B707" s="4"/>
    </row>
    <row r="708" ht="15.75" customHeight="1">
      <c r="B708" s="4"/>
    </row>
    <row r="709" ht="15.75" customHeight="1">
      <c r="B709" s="4"/>
    </row>
    <row r="710" ht="15.75" customHeight="1">
      <c r="B710" s="4"/>
    </row>
    <row r="711" ht="15.75" customHeight="1">
      <c r="B711" s="4"/>
    </row>
    <row r="712" ht="15.75" customHeight="1">
      <c r="B712" s="4"/>
    </row>
    <row r="713" ht="15.75" customHeight="1">
      <c r="B713" s="4"/>
    </row>
    <row r="714" ht="15.75" customHeight="1">
      <c r="B714" s="4"/>
    </row>
    <row r="715" ht="15.75" customHeight="1">
      <c r="B715" s="4"/>
    </row>
    <row r="716" ht="15.75" customHeight="1">
      <c r="B716" s="4"/>
    </row>
    <row r="717" ht="15.75" customHeight="1">
      <c r="B717" s="4"/>
    </row>
    <row r="718" ht="15.75" customHeight="1">
      <c r="B718" s="4"/>
    </row>
    <row r="719" ht="15.75" customHeight="1">
      <c r="B719" s="4"/>
    </row>
    <row r="720" ht="15.75" customHeight="1">
      <c r="B720" s="4"/>
    </row>
    <row r="721" ht="15.75" customHeight="1">
      <c r="B721" s="4"/>
    </row>
    <row r="722" ht="15.75" customHeight="1">
      <c r="B722" s="4"/>
    </row>
    <row r="723" ht="15.75" customHeight="1">
      <c r="B723" s="4"/>
    </row>
    <row r="724" ht="15.75" customHeight="1">
      <c r="B724" s="4"/>
    </row>
    <row r="725" ht="15.75" customHeight="1">
      <c r="B725" s="4"/>
    </row>
    <row r="726" ht="15.75" customHeight="1">
      <c r="B726" s="4"/>
    </row>
    <row r="727" ht="15.75" customHeight="1">
      <c r="B727" s="4"/>
    </row>
    <row r="728" ht="15.75" customHeight="1">
      <c r="B728" s="4"/>
    </row>
    <row r="729" ht="15.75" customHeight="1">
      <c r="B729" s="4"/>
    </row>
    <row r="730" ht="15.75" customHeight="1">
      <c r="B730" s="4"/>
    </row>
    <row r="731" ht="15.75" customHeight="1">
      <c r="B731" s="4"/>
    </row>
    <row r="732" ht="15.75" customHeight="1">
      <c r="B732" s="4"/>
    </row>
    <row r="733" ht="15.75" customHeight="1">
      <c r="B733" s="4"/>
    </row>
    <row r="734" ht="15.75" customHeight="1">
      <c r="B734" s="4"/>
    </row>
    <row r="735" ht="15.75" customHeight="1">
      <c r="B735" s="4"/>
    </row>
    <row r="736" ht="15.75" customHeight="1">
      <c r="B736" s="4"/>
    </row>
    <row r="737" ht="15.75" customHeight="1">
      <c r="B737" s="4"/>
    </row>
    <row r="738" ht="15.75" customHeight="1">
      <c r="B738" s="4"/>
    </row>
    <row r="739" ht="15.75" customHeight="1">
      <c r="B739" s="4"/>
    </row>
    <row r="740" ht="15.75" customHeight="1">
      <c r="B740" s="4"/>
    </row>
    <row r="741" ht="15.75" customHeight="1">
      <c r="B741" s="4"/>
    </row>
    <row r="742" ht="15.75" customHeight="1">
      <c r="B742" s="4"/>
    </row>
    <row r="743" ht="15.75" customHeight="1">
      <c r="B743" s="4"/>
    </row>
    <row r="744" ht="15.75" customHeight="1">
      <c r="B744" s="4"/>
    </row>
    <row r="745" ht="15.75" customHeight="1">
      <c r="B745" s="4"/>
    </row>
    <row r="746" ht="15.75" customHeight="1">
      <c r="B746" s="4"/>
    </row>
    <row r="747" ht="15.75" customHeight="1">
      <c r="B747" s="4"/>
    </row>
    <row r="748" ht="15.75" customHeight="1">
      <c r="B748" s="4"/>
    </row>
    <row r="749" ht="15.75" customHeight="1">
      <c r="B749" s="4"/>
    </row>
    <row r="750" ht="15.75" customHeight="1">
      <c r="B750" s="4"/>
    </row>
    <row r="751" ht="15.75" customHeight="1">
      <c r="B751" s="4"/>
    </row>
    <row r="752" ht="15.75" customHeight="1">
      <c r="B752" s="4"/>
    </row>
    <row r="753" ht="15.75" customHeight="1">
      <c r="B753" s="4"/>
    </row>
    <row r="754" ht="15.75" customHeight="1">
      <c r="B754" s="4"/>
    </row>
    <row r="755" ht="15.75" customHeight="1">
      <c r="B755" s="4"/>
    </row>
    <row r="756" ht="15.75" customHeight="1">
      <c r="B756" s="4"/>
    </row>
    <row r="757" ht="15.75" customHeight="1">
      <c r="B757" s="4"/>
    </row>
    <row r="758" ht="15.75" customHeight="1">
      <c r="B758" s="4"/>
    </row>
    <row r="759" ht="15.75" customHeight="1">
      <c r="B759" s="4"/>
    </row>
    <row r="760" ht="15.75" customHeight="1">
      <c r="B760" s="4"/>
    </row>
    <row r="761" ht="15.75" customHeight="1">
      <c r="B761" s="4"/>
    </row>
    <row r="762" ht="15.75" customHeight="1">
      <c r="B762" s="4"/>
    </row>
    <row r="763" ht="15.75" customHeight="1">
      <c r="B763" s="4"/>
    </row>
    <row r="764" ht="15.75" customHeight="1">
      <c r="B764" s="4"/>
    </row>
    <row r="765" ht="15.75" customHeight="1">
      <c r="B765" s="4"/>
    </row>
    <row r="766" ht="15.75" customHeight="1">
      <c r="B766" s="4"/>
    </row>
    <row r="767" ht="15.75" customHeight="1">
      <c r="B767" s="4"/>
    </row>
    <row r="768" ht="15.75" customHeight="1">
      <c r="B768" s="4"/>
    </row>
    <row r="769" ht="15.75" customHeight="1">
      <c r="B769" s="4"/>
    </row>
    <row r="770" ht="15.75" customHeight="1">
      <c r="B770" s="4"/>
    </row>
    <row r="771" ht="15.75" customHeight="1">
      <c r="B771" s="4"/>
    </row>
    <row r="772" ht="15.75" customHeight="1">
      <c r="B772" s="4"/>
    </row>
    <row r="773" ht="15.75" customHeight="1">
      <c r="B773" s="4"/>
    </row>
    <row r="774" ht="15.75" customHeight="1">
      <c r="B774" s="4"/>
    </row>
    <row r="775" ht="15.75" customHeight="1">
      <c r="B775" s="4"/>
    </row>
    <row r="776" ht="15.75" customHeight="1">
      <c r="B776" s="4"/>
    </row>
    <row r="777" ht="15.75" customHeight="1">
      <c r="B777" s="4"/>
    </row>
    <row r="778" ht="15.75" customHeight="1">
      <c r="B778" s="4"/>
    </row>
    <row r="779" ht="15.75" customHeight="1">
      <c r="B779" s="4"/>
    </row>
    <row r="780" ht="15.75" customHeight="1">
      <c r="B780" s="4"/>
    </row>
    <row r="781" ht="15.75" customHeight="1">
      <c r="B781" s="4"/>
    </row>
    <row r="782" ht="15.75" customHeight="1">
      <c r="B782" s="4"/>
    </row>
    <row r="783" ht="15.75" customHeight="1">
      <c r="B783" s="4"/>
    </row>
    <row r="784" ht="15.75" customHeight="1">
      <c r="B784" s="4"/>
    </row>
    <row r="785" ht="15.75" customHeight="1">
      <c r="B785" s="4"/>
    </row>
    <row r="786" ht="15.75" customHeight="1">
      <c r="B786" s="4"/>
    </row>
    <row r="787" ht="15.75" customHeight="1">
      <c r="B787" s="4"/>
    </row>
    <row r="788" ht="15.75" customHeight="1">
      <c r="B788" s="4"/>
    </row>
    <row r="789" ht="15.75" customHeight="1">
      <c r="B789" s="4"/>
    </row>
    <row r="790" ht="15.75" customHeight="1">
      <c r="B790" s="4"/>
    </row>
    <row r="791" ht="15.75" customHeight="1">
      <c r="B791" s="4"/>
    </row>
    <row r="792" ht="15.75" customHeight="1">
      <c r="B792" s="4"/>
    </row>
    <row r="793" ht="15.75" customHeight="1">
      <c r="B793" s="4"/>
    </row>
    <row r="794" ht="15.75" customHeight="1">
      <c r="B794" s="4"/>
    </row>
    <row r="795" ht="15.75" customHeight="1">
      <c r="B795" s="4"/>
    </row>
    <row r="796" ht="15.75" customHeight="1">
      <c r="B796" s="4"/>
    </row>
    <row r="797" ht="15.75" customHeight="1">
      <c r="B797" s="4"/>
    </row>
    <row r="798" ht="15.75" customHeight="1">
      <c r="B798" s="4"/>
    </row>
    <row r="799" ht="15.75" customHeight="1">
      <c r="B799" s="4"/>
    </row>
    <row r="800" ht="15.75" customHeight="1">
      <c r="B800" s="4"/>
    </row>
    <row r="801" ht="15.75" customHeight="1">
      <c r="B801" s="4"/>
    </row>
    <row r="802" ht="15.75" customHeight="1">
      <c r="B802" s="4"/>
    </row>
    <row r="803" ht="15.75" customHeight="1">
      <c r="B803" s="4"/>
    </row>
    <row r="804" ht="15.75" customHeight="1">
      <c r="B804" s="4"/>
    </row>
    <row r="805" ht="15.75" customHeight="1">
      <c r="B805" s="4"/>
    </row>
    <row r="806" ht="15.75" customHeight="1">
      <c r="B806" s="4"/>
    </row>
    <row r="807" ht="15.75" customHeight="1">
      <c r="B807" s="4"/>
    </row>
    <row r="808" ht="15.75" customHeight="1">
      <c r="B808" s="4"/>
    </row>
    <row r="809" ht="15.75" customHeight="1">
      <c r="B809" s="4"/>
    </row>
    <row r="810" ht="15.75" customHeight="1">
      <c r="B810" s="4"/>
    </row>
    <row r="811" ht="15.75" customHeight="1">
      <c r="B811" s="4"/>
    </row>
    <row r="812" ht="15.75" customHeight="1">
      <c r="B812" s="4"/>
    </row>
    <row r="813" ht="15.75" customHeight="1">
      <c r="B813" s="4"/>
    </row>
    <row r="814" ht="15.75" customHeight="1">
      <c r="B814" s="4"/>
    </row>
    <row r="815" ht="15.75" customHeight="1">
      <c r="B815" s="4"/>
    </row>
    <row r="816" ht="15.75" customHeight="1">
      <c r="B816" s="4"/>
    </row>
    <row r="817" ht="15.75" customHeight="1">
      <c r="B817" s="4"/>
    </row>
    <row r="818" ht="15.75" customHeight="1">
      <c r="B818" s="4"/>
    </row>
    <row r="819" ht="15.75" customHeight="1">
      <c r="B819" s="4"/>
    </row>
    <row r="820" ht="15.75" customHeight="1">
      <c r="B820" s="4"/>
    </row>
    <row r="821" ht="15.75" customHeight="1">
      <c r="B821" s="4"/>
    </row>
    <row r="822" ht="15.75" customHeight="1">
      <c r="B822" s="4"/>
    </row>
    <row r="823" ht="15.75" customHeight="1">
      <c r="B823" s="4"/>
    </row>
    <row r="824" ht="15.75" customHeight="1">
      <c r="B824" s="4"/>
    </row>
    <row r="825" ht="15.75" customHeight="1">
      <c r="B825" s="4"/>
    </row>
    <row r="826" ht="15.75" customHeight="1">
      <c r="B826" s="4"/>
    </row>
    <row r="827" ht="15.75" customHeight="1">
      <c r="B827" s="4"/>
    </row>
    <row r="828" ht="15.75" customHeight="1">
      <c r="B828" s="4"/>
    </row>
    <row r="829" ht="15.75" customHeight="1">
      <c r="B829" s="4"/>
    </row>
    <row r="830" ht="15.75" customHeight="1">
      <c r="B830" s="4"/>
    </row>
    <row r="831" ht="15.75" customHeight="1">
      <c r="B831" s="4"/>
    </row>
    <row r="832" ht="15.75" customHeight="1">
      <c r="B832" s="4"/>
    </row>
    <row r="833" ht="15.75" customHeight="1">
      <c r="B833" s="4"/>
    </row>
    <row r="834" ht="15.75" customHeight="1">
      <c r="B834" s="4"/>
    </row>
    <row r="835" ht="15.75" customHeight="1">
      <c r="B835" s="4"/>
    </row>
    <row r="836" ht="15.75" customHeight="1">
      <c r="B836" s="4"/>
    </row>
    <row r="837" ht="15.75" customHeight="1">
      <c r="B837" s="4"/>
    </row>
    <row r="838" ht="15.75" customHeight="1">
      <c r="B838" s="4"/>
    </row>
    <row r="839" ht="15.75" customHeight="1">
      <c r="B839" s="4"/>
    </row>
    <row r="840" ht="15.75" customHeight="1">
      <c r="B840" s="4"/>
    </row>
    <row r="841" ht="15.75" customHeight="1">
      <c r="B841" s="4"/>
    </row>
    <row r="842" ht="15.75" customHeight="1">
      <c r="B842" s="4"/>
    </row>
    <row r="843" ht="15.75" customHeight="1">
      <c r="B843" s="4"/>
    </row>
    <row r="844" ht="15.75" customHeight="1">
      <c r="B844" s="4"/>
    </row>
    <row r="845" ht="15.75" customHeight="1">
      <c r="B845" s="4"/>
    </row>
    <row r="846" ht="15.75" customHeight="1">
      <c r="B846" s="4"/>
    </row>
    <row r="847" ht="15.75" customHeight="1">
      <c r="B847" s="4"/>
    </row>
    <row r="848" ht="15.75" customHeight="1">
      <c r="B848" s="4"/>
    </row>
    <row r="849" ht="15.75" customHeight="1">
      <c r="B849" s="4"/>
    </row>
    <row r="850" ht="15.75" customHeight="1">
      <c r="B850" s="4"/>
    </row>
    <row r="851" ht="15.75" customHeight="1">
      <c r="B851" s="4"/>
    </row>
    <row r="852" ht="15.75" customHeight="1">
      <c r="B852" s="4"/>
    </row>
    <row r="853" ht="15.75" customHeight="1">
      <c r="B853" s="4"/>
    </row>
    <row r="854" ht="15.75" customHeight="1">
      <c r="B854" s="4"/>
    </row>
    <row r="855" ht="15.75" customHeight="1">
      <c r="B855" s="4"/>
    </row>
    <row r="856" ht="15.75" customHeight="1">
      <c r="B856" s="4"/>
    </row>
    <row r="857" ht="15.75" customHeight="1">
      <c r="B857" s="4"/>
    </row>
    <row r="858" ht="15.75" customHeight="1">
      <c r="B858" s="4"/>
    </row>
    <row r="859" ht="15.75" customHeight="1">
      <c r="B859" s="4"/>
    </row>
    <row r="860" ht="15.75" customHeight="1">
      <c r="B860" s="4"/>
    </row>
    <row r="861" ht="15.75" customHeight="1">
      <c r="B861" s="4"/>
    </row>
    <row r="862" ht="15.75" customHeight="1">
      <c r="B862" s="4"/>
    </row>
    <row r="863" ht="15.75" customHeight="1">
      <c r="B863" s="4"/>
    </row>
    <row r="864" ht="15.75" customHeight="1">
      <c r="B864" s="4"/>
    </row>
    <row r="865" ht="15.75" customHeight="1">
      <c r="B865" s="4"/>
    </row>
    <row r="866" ht="15.75" customHeight="1">
      <c r="B866" s="4"/>
    </row>
    <row r="867" ht="15.75" customHeight="1">
      <c r="B867" s="4"/>
    </row>
    <row r="868" ht="15.75" customHeight="1">
      <c r="B868" s="4"/>
    </row>
    <row r="869" ht="15.75" customHeight="1">
      <c r="B869" s="4"/>
    </row>
    <row r="870" ht="15.75" customHeight="1">
      <c r="B870" s="4"/>
    </row>
    <row r="871" ht="15.75" customHeight="1">
      <c r="B871" s="4"/>
    </row>
    <row r="872" ht="15.75" customHeight="1">
      <c r="B872" s="4"/>
    </row>
    <row r="873" ht="15.75" customHeight="1">
      <c r="B873" s="4"/>
    </row>
    <row r="874" ht="15.75" customHeight="1">
      <c r="B874" s="4"/>
    </row>
    <row r="875" ht="15.75" customHeight="1">
      <c r="B875" s="4"/>
    </row>
    <row r="876" ht="15.75" customHeight="1">
      <c r="B876" s="4"/>
    </row>
    <row r="877" ht="15.75" customHeight="1">
      <c r="B877" s="4"/>
    </row>
    <row r="878" ht="15.75" customHeight="1">
      <c r="B878" s="4"/>
    </row>
    <row r="879" ht="15.75" customHeight="1">
      <c r="B879" s="4"/>
    </row>
    <row r="880" ht="15.75" customHeight="1">
      <c r="B880" s="4"/>
    </row>
    <row r="881" ht="15.75" customHeight="1">
      <c r="B881" s="4"/>
    </row>
    <row r="882" ht="15.75" customHeight="1">
      <c r="B882" s="4"/>
    </row>
    <row r="883" ht="15.75" customHeight="1">
      <c r="B883" s="4"/>
    </row>
    <row r="884" ht="15.75" customHeight="1">
      <c r="B884" s="4"/>
    </row>
    <row r="885" ht="15.75" customHeight="1">
      <c r="B885" s="4"/>
    </row>
    <row r="886" ht="15.75" customHeight="1">
      <c r="B886" s="4"/>
    </row>
    <row r="887" ht="15.75" customHeight="1">
      <c r="B887" s="4"/>
    </row>
    <row r="888" ht="15.75" customHeight="1">
      <c r="B888" s="4"/>
    </row>
    <row r="889" ht="15.75" customHeight="1">
      <c r="B889" s="4"/>
    </row>
    <row r="890" ht="15.75" customHeight="1">
      <c r="B890" s="4"/>
    </row>
    <row r="891" ht="15.75" customHeight="1">
      <c r="B891" s="4"/>
    </row>
    <row r="892" ht="15.75" customHeight="1">
      <c r="B892" s="4"/>
    </row>
    <row r="893" ht="15.75" customHeight="1">
      <c r="B893" s="4"/>
    </row>
    <row r="894" ht="15.75" customHeight="1">
      <c r="B894" s="4"/>
    </row>
    <row r="895" ht="15.75" customHeight="1">
      <c r="B895" s="4"/>
    </row>
    <row r="896" ht="15.75" customHeight="1">
      <c r="B896" s="4"/>
    </row>
    <row r="897" ht="15.75" customHeight="1">
      <c r="B897" s="4"/>
    </row>
    <row r="898" ht="15.75" customHeight="1">
      <c r="B898" s="4"/>
    </row>
    <row r="899" ht="15.75" customHeight="1">
      <c r="B899" s="4"/>
    </row>
    <row r="900" ht="15.75" customHeight="1">
      <c r="B900" s="4"/>
    </row>
    <row r="901" ht="15.75" customHeight="1">
      <c r="B901" s="4"/>
    </row>
    <row r="902" ht="15.75" customHeight="1">
      <c r="B902" s="4"/>
    </row>
    <row r="903" ht="15.75" customHeight="1">
      <c r="B903" s="4"/>
    </row>
    <row r="904" ht="15.75" customHeight="1">
      <c r="B904" s="4"/>
    </row>
    <row r="905" ht="15.75" customHeight="1">
      <c r="B905" s="4"/>
    </row>
    <row r="906" ht="15.75" customHeight="1">
      <c r="B906" s="4"/>
    </row>
    <row r="907" ht="15.75" customHeight="1">
      <c r="B907" s="4"/>
    </row>
    <row r="908" ht="15.75" customHeight="1">
      <c r="B908" s="4"/>
    </row>
    <row r="909" ht="15.75" customHeight="1">
      <c r="B909" s="4"/>
    </row>
    <row r="910" ht="15.75" customHeight="1">
      <c r="B910" s="4"/>
    </row>
    <row r="911" ht="15.75" customHeight="1">
      <c r="B911" s="4"/>
    </row>
    <row r="912" ht="15.75" customHeight="1">
      <c r="B912" s="4"/>
    </row>
    <row r="913" ht="15.75" customHeight="1">
      <c r="B913" s="4"/>
    </row>
    <row r="914" ht="15.75" customHeight="1">
      <c r="B914" s="4"/>
    </row>
    <row r="915" ht="15.75" customHeight="1">
      <c r="B915" s="4"/>
    </row>
    <row r="916" ht="15.75" customHeight="1">
      <c r="B916" s="4"/>
    </row>
    <row r="917" ht="15.75" customHeight="1">
      <c r="B917" s="4"/>
    </row>
    <row r="918" ht="15.75" customHeight="1">
      <c r="B918" s="4"/>
    </row>
    <row r="919" ht="15.75" customHeight="1">
      <c r="B919" s="4"/>
    </row>
    <row r="920" ht="15.75" customHeight="1">
      <c r="B920" s="4"/>
    </row>
    <row r="921" ht="15.75" customHeight="1">
      <c r="B921" s="4"/>
    </row>
    <row r="922" ht="15.75" customHeight="1">
      <c r="B922" s="4"/>
    </row>
    <row r="923" ht="15.75" customHeight="1">
      <c r="B923" s="4"/>
    </row>
    <row r="924" ht="15.75" customHeight="1">
      <c r="B924" s="4"/>
    </row>
    <row r="925" ht="15.75" customHeight="1">
      <c r="B925" s="4"/>
    </row>
    <row r="926" ht="15.75" customHeight="1">
      <c r="B926" s="4"/>
    </row>
    <row r="927" ht="15.75" customHeight="1">
      <c r="B927" s="4"/>
    </row>
    <row r="928" ht="15.75" customHeight="1">
      <c r="B928" s="4"/>
    </row>
    <row r="929" ht="15.75" customHeight="1">
      <c r="B929" s="4"/>
    </row>
    <row r="930" ht="15.75" customHeight="1">
      <c r="B930" s="4"/>
    </row>
    <row r="931" ht="15.75" customHeight="1">
      <c r="B931" s="4"/>
    </row>
    <row r="932" ht="15.75" customHeight="1">
      <c r="B932" s="4"/>
    </row>
    <row r="933" ht="15.75" customHeight="1">
      <c r="B933" s="4"/>
    </row>
    <row r="934" ht="15.75" customHeight="1">
      <c r="B934" s="4"/>
    </row>
    <row r="935" ht="15.75" customHeight="1">
      <c r="B935" s="4"/>
    </row>
    <row r="936" ht="15.75" customHeight="1">
      <c r="B936" s="4"/>
    </row>
    <row r="937" ht="15.75" customHeight="1">
      <c r="B937" s="4"/>
    </row>
    <row r="938" ht="15.75" customHeight="1">
      <c r="B938" s="4"/>
    </row>
    <row r="939" ht="15.75" customHeight="1">
      <c r="B939" s="4"/>
    </row>
    <row r="940" ht="15.75" customHeight="1">
      <c r="B940" s="4"/>
    </row>
    <row r="941" ht="15.75" customHeight="1">
      <c r="B941" s="4"/>
    </row>
    <row r="942" ht="15.75" customHeight="1">
      <c r="B942" s="4"/>
    </row>
    <row r="943" ht="15.75" customHeight="1">
      <c r="B943" s="4"/>
    </row>
    <row r="944" ht="15.75" customHeight="1">
      <c r="B944" s="4"/>
    </row>
    <row r="945" ht="15.75" customHeight="1">
      <c r="B945" s="4"/>
    </row>
    <row r="946" ht="15.75" customHeight="1">
      <c r="B946" s="4"/>
    </row>
    <row r="947" ht="15.75" customHeight="1">
      <c r="B947" s="4"/>
    </row>
    <row r="948" ht="15.75" customHeight="1">
      <c r="B948" s="4"/>
    </row>
    <row r="949" ht="15.75" customHeight="1">
      <c r="B949" s="4"/>
    </row>
    <row r="950" ht="15.75" customHeight="1">
      <c r="B950" s="4"/>
    </row>
    <row r="951" ht="15.75" customHeight="1">
      <c r="B951" s="4"/>
    </row>
    <row r="952" ht="15.75" customHeight="1">
      <c r="B952" s="4"/>
    </row>
    <row r="953" ht="15.75" customHeight="1">
      <c r="B953" s="4"/>
    </row>
    <row r="954" ht="15.75" customHeight="1">
      <c r="B954" s="4"/>
    </row>
    <row r="955" ht="15.75" customHeight="1">
      <c r="B955" s="4"/>
    </row>
    <row r="956" ht="15.75" customHeight="1">
      <c r="B956" s="4"/>
    </row>
    <row r="957" ht="15.75" customHeight="1">
      <c r="B957" s="4"/>
    </row>
    <row r="958" ht="15.75" customHeight="1">
      <c r="B958" s="4"/>
    </row>
    <row r="959" ht="15.75" customHeight="1">
      <c r="B959" s="4"/>
    </row>
    <row r="960" ht="15.75" customHeight="1">
      <c r="B960" s="4"/>
    </row>
    <row r="961" ht="15.75" customHeight="1">
      <c r="B961" s="4"/>
    </row>
    <row r="962" ht="15.75" customHeight="1">
      <c r="B962" s="4"/>
    </row>
    <row r="963" ht="15.75" customHeight="1">
      <c r="B963" s="4"/>
    </row>
    <row r="964" ht="15.75" customHeight="1">
      <c r="B964" s="4"/>
    </row>
    <row r="965" ht="15.75" customHeight="1">
      <c r="B965" s="4"/>
    </row>
    <row r="966" ht="15.75" customHeight="1">
      <c r="B966" s="4"/>
    </row>
    <row r="967" ht="15.75" customHeight="1">
      <c r="B967" s="4"/>
    </row>
    <row r="968" ht="15.75" customHeight="1">
      <c r="B968" s="4"/>
    </row>
    <row r="969" ht="15.75" customHeight="1">
      <c r="B969" s="4"/>
    </row>
    <row r="970" ht="15.75" customHeight="1">
      <c r="B970" s="4"/>
    </row>
    <row r="971" ht="15.75" customHeight="1">
      <c r="B971" s="4"/>
    </row>
    <row r="972" ht="15.75" customHeight="1">
      <c r="B972" s="4"/>
    </row>
    <row r="973" ht="15.75" customHeight="1">
      <c r="B973" s="4"/>
    </row>
    <row r="974" ht="15.75" customHeight="1">
      <c r="B974" s="4"/>
    </row>
    <row r="975" ht="15.75" customHeight="1">
      <c r="B975" s="4"/>
    </row>
    <row r="976" ht="15.75" customHeight="1">
      <c r="B976" s="4"/>
    </row>
    <row r="977" ht="15.75" customHeight="1">
      <c r="B977" s="4"/>
    </row>
    <row r="978" ht="15.75" customHeight="1">
      <c r="B978" s="4"/>
    </row>
    <row r="979" ht="15.75" customHeight="1">
      <c r="B979" s="4"/>
    </row>
    <row r="980" ht="15.75" customHeight="1">
      <c r="B980" s="4"/>
    </row>
    <row r="981" ht="15.75" customHeight="1">
      <c r="B981" s="4"/>
    </row>
    <row r="982" ht="15.75" customHeight="1">
      <c r="B982" s="4"/>
    </row>
    <row r="983" ht="15.75" customHeight="1">
      <c r="B983" s="4"/>
    </row>
    <row r="984" ht="15.75" customHeight="1">
      <c r="B984" s="4"/>
    </row>
    <row r="985" ht="15.75" customHeight="1">
      <c r="B985" s="4"/>
    </row>
    <row r="986" ht="15.75" customHeight="1">
      <c r="B986" s="4"/>
    </row>
    <row r="987" ht="15.75" customHeight="1">
      <c r="B987" s="4"/>
    </row>
    <row r="988" ht="15.75" customHeight="1">
      <c r="B988" s="4"/>
    </row>
    <row r="989" ht="15.75" customHeight="1">
      <c r="B989" s="4"/>
    </row>
    <row r="990" ht="15.75" customHeight="1">
      <c r="B990" s="4"/>
    </row>
    <row r="991" ht="15.75" customHeight="1">
      <c r="B991" s="4"/>
    </row>
    <row r="992" ht="15.75" customHeight="1">
      <c r="B992" s="4"/>
    </row>
    <row r="993" ht="15.75" customHeight="1">
      <c r="B993" s="4"/>
    </row>
    <row r="994" ht="15.75" customHeight="1">
      <c r="B994" s="4"/>
    </row>
    <row r="995" ht="15.75" customHeight="1">
      <c r="B995" s="4"/>
    </row>
    <row r="996" ht="15.75" customHeight="1">
      <c r="B996" s="4"/>
    </row>
    <row r="997" ht="15.75" customHeight="1">
      <c r="B997" s="4"/>
    </row>
  </sheetData>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18.0"/>
    <col customWidth="1" min="3" max="3" width="28.29"/>
    <col customWidth="1" min="4" max="26" width="14.43"/>
  </cols>
  <sheetData>
    <row r="1" ht="15.75" customHeight="1">
      <c r="A1" s="1" t="s">
        <v>0</v>
      </c>
      <c r="B1" s="4" t="s">
        <v>3</v>
      </c>
      <c r="C1" s="1" t="s">
        <v>677</v>
      </c>
      <c r="D1" s="1" t="s">
        <v>473</v>
      </c>
      <c r="E1" s="4">
        <v>2004.0</v>
      </c>
      <c r="F1" s="4">
        <v>2005.0</v>
      </c>
      <c r="G1" s="4">
        <v>2006.0</v>
      </c>
      <c r="H1" s="4">
        <v>2007.0</v>
      </c>
      <c r="I1" s="4">
        <v>2008.0</v>
      </c>
      <c r="J1" s="4">
        <v>2009.0</v>
      </c>
      <c r="K1" s="4">
        <v>2010.0</v>
      </c>
      <c r="L1" s="4">
        <v>2011.0</v>
      </c>
      <c r="M1" s="4">
        <v>2012.0</v>
      </c>
      <c r="N1" s="4">
        <v>2013.0</v>
      </c>
      <c r="O1" s="4">
        <v>2014.0</v>
      </c>
      <c r="P1" s="1" t="s">
        <v>13</v>
      </c>
      <c r="Q1" s="4" t="s">
        <v>14</v>
      </c>
      <c r="R1" s="4" t="s">
        <v>15</v>
      </c>
    </row>
    <row r="2" ht="15.75" customHeight="1">
      <c r="A2" s="1" t="s">
        <v>5</v>
      </c>
      <c r="B2" s="1" t="s">
        <v>678</v>
      </c>
      <c r="C2" s="1" t="s">
        <v>679</v>
      </c>
      <c r="D2" s="4" t="s">
        <v>77</v>
      </c>
      <c r="F2" s="4">
        <v>544.7360299576161</v>
      </c>
      <c r="G2" s="4">
        <v>845.0898530473512</v>
      </c>
      <c r="H2" s="4">
        <v>1158.6271431568111</v>
      </c>
      <c r="I2" s="4">
        <v>1756.6738603703236</v>
      </c>
      <c r="J2" s="4">
        <v>1665.5244714983392</v>
      </c>
      <c r="K2" s="4">
        <v>1644.2509590464265</v>
      </c>
      <c r="L2" s="4">
        <v>1980.1980456216868</v>
      </c>
      <c r="M2" s="4">
        <v>2703.6055892241448</v>
      </c>
      <c r="N2" s="4">
        <v>3244.8834482758616</v>
      </c>
      <c r="O2" s="4">
        <v>3214.338505747127</v>
      </c>
      <c r="P2" s="4" t="s">
        <v>680</v>
      </c>
      <c r="R2" s="4" t="s">
        <v>681</v>
      </c>
    </row>
    <row r="3" ht="15.75" customHeight="1">
      <c r="A3" s="1" t="s">
        <v>5</v>
      </c>
      <c r="B3" s="1" t="s">
        <v>678</v>
      </c>
      <c r="C3" s="1" t="s">
        <v>682</v>
      </c>
      <c r="D3" s="4" t="s">
        <v>77</v>
      </c>
      <c r="F3" s="4">
        <v>321.60312871858133</v>
      </c>
      <c r="G3" s="4">
        <v>523.5973969532785</v>
      </c>
      <c r="H3" s="4">
        <v>583.742784677808</v>
      </c>
      <c r="I3" s="4">
        <v>555.7708563549911</v>
      </c>
      <c r="J3" s="4">
        <v>543.6028900552321</v>
      </c>
      <c r="K3" s="4">
        <v>600.023106828384</v>
      </c>
      <c r="L3" s="4">
        <v>777.1816221637347</v>
      </c>
      <c r="M3" s="4">
        <v>1052.4000405942493</v>
      </c>
      <c r="N3" s="4">
        <v>1259.621777714368</v>
      </c>
      <c r="O3" s="4">
        <v>1354.3264294321839</v>
      </c>
      <c r="P3" s="4" t="s">
        <v>680</v>
      </c>
      <c r="R3" s="4" t="s">
        <v>683</v>
      </c>
    </row>
    <row r="4" ht="15.75" customHeight="1">
      <c r="A4" s="1" t="s">
        <v>5</v>
      </c>
      <c r="B4" s="1" t="s">
        <v>678</v>
      </c>
      <c r="C4" s="1" t="s">
        <v>684</v>
      </c>
      <c r="D4" s="4" t="s">
        <v>77</v>
      </c>
      <c r="F4" s="4">
        <v>35.18521460800797</v>
      </c>
      <c r="G4" s="4">
        <v>177.27703236098424</v>
      </c>
      <c r="H4" s="4">
        <v>209.5795177569942</v>
      </c>
      <c r="I4" s="4">
        <v>415.8903757025955</v>
      </c>
      <c r="J4" s="4">
        <v>438.393604277156</v>
      </c>
      <c r="K4" s="4">
        <v>464.7887629177947</v>
      </c>
      <c r="L4" s="4">
        <v>627.5187137969328</v>
      </c>
      <c r="M4" s="4">
        <v>831.9605548310316</v>
      </c>
      <c r="N4" s="4">
        <v>1061.2229776764368</v>
      </c>
      <c r="O4" s="4">
        <v>1078.5094307517243</v>
      </c>
      <c r="P4" s="4" t="s">
        <v>680</v>
      </c>
      <c r="R4" s="4" t="s">
        <v>683</v>
      </c>
    </row>
    <row r="5" ht="15.75" customHeight="1">
      <c r="A5" s="1" t="s">
        <v>5</v>
      </c>
      <c r="B5" s="1" t="s">
        <v>678</v>
      </c>
      <c r="C5" s="1" t="s">
        <v>685</v>
      </c>
      <c r="D5" s="1" t="s">
        <v>77</v>
      </c>
      <c r="F5" s="4">
        <v>6.9990886515091715</v>
      </c>
      <c r="G5" s="4">
        <v>41.00677483283871</v>
      </c>
      <c r="H5" s="4">
        <v>48.64200787100996</v>
      </c>
      <c r="I5" s="4">
        <v>62.28438385747056</v>
      </c>
      <c r="J5" s="4">
        <v>61.272984441301126</v>
      </c>
      <c r="K5" s="4">
        <v>63.569180317701424</v>
      </c>
      <c r="L5" s="4">
        <v>86.19150880137417</v>
      </c>
      <c r="M5" s="4">
        <v>115.8908045977007</v>
      </c>
      <c r="N5" s="4">
        <v>149.58333333333334</v>
      </c>
      <c r="O5" s="4">
        <v>150.77586206896552</v>
      </c>
      <c r="P5" s="4" t="s">
        <v>680</v>
      </c>
      <c r="R5" s="4" t="s">
        <v>686</v>
      </c>
    </row>
    <row r="6" ht="15.75" customHeight="1">
      <c r="A6" s="1" t="s">
        <v>5</v>
      </c>
      <c r="B6" s="1" t="s">
        <v>678</v>
      </c>
      <c r="C6" s="1" t="s">
        <v>687</v>
      </c>
      <c r="D6" s="4" t="s">
        <v>77</v>
      </c>
    </row>
    <row r="7" ht="15.75" customHeight="1">
      <c r="A7" s="1" t="s">
        <v>5</v>
      </c>
      <c r="B7" s="1" t="s">
        <v>678</v>
      </c>
      <c r="C7" s="1" t="s">
        <v>688</v>
      </c>
      <c r="D7" s="4" t="s">
        <v>77</v>
      </c>
    </row>
    <row r="8" ht="15.75" customHeight="1">
      <c r="A8" s="1" t="s">
        <v>5</v>
      </c>
      <c r="B8" s="1" t="s">
        <v>678</v>
      </c>
      <c r="C8" s="1" t="s">
        <v>689</v>
      </c>
      <c r="D8" s="4" t="s">
        <v>77</v>
      </c>
    </row>
    <row r="9" ht="15.75" customHeight="1">
      <c r="A9" s="1" t="s">
        <v>5</v>
      </c>
      <c r="B9" s="1" t="s">
        <v>678</v>
      </c>
      <c r="C9" s="1" t="s">
        <v>690</v>
      </c>
      <c r="D9" s="4" t="s">
        <v>77</v>
      </c>
    </row>
    <row r="10" ht="15.75" customHeight="1">
      <c r="A10" s="1" t="s">
        <v>6</v>
      </c>
      <c r="B10" s="1" t="s">
        <v>678</v>
      </c>
      <c r="C10" s="1" t="s">
        <v>679</v>
      </c>
      <c r="D10" s="4" t="s">
        <v>77</v>
      </c>
    </row>
    <row r="11" ht="15.75" customHeight="1">
      <c r="A11" s="1" t="s">
        <v>6</v>
      </c>
      <c r="B11" s="1" t="s">
        <v>678</v>
      </c>
      <c r="C11" s="1" t="s">
        <v>682</v>
      </c>
      <c r="D11" s="4" t="s">
        <v>77</v>
      </c>
    </row>
    <row r="12" ht="15.75" customHeight="1">
      <c r="A12" s="1" t="s">
        <v>6</v>
      </c>
      <c r="B12" s="1" t="s">
        <v>678</v>
      </c>
      <c r="C12" s="1" t="s">
        <v>684</v>
      </c>
      <c r="D12" s="4" t="s">
        <v>77</v>
      </c>
      <c r="P12" s="1" t="s">
        <v>691</v>
      </c>
    </row>
    <row r="13" ht="15.75" customHeight="1">
      <c r="A13" s="1" t="s">
        <v>6</v>
      </c>
      <c r="B13" s="1" t="s">
        <v>678</v>
      </c>
      <c r="C13" s="1" t="s">
        <v>685</v>
      </c>
      <c r="D13" s="1" t="s">
        <v>77</v>
      </c>
    </row>
    <row r="14" ht="15.75" customHeight="1">
      <c r="A14" s="1" t="s">
        <v>6</v>
      </c>
      <c r="B14" s="1" t="s">
        <v>678</v>
      </c>
      <c r="C14" s="1" t="s">
        <v>687</v>
      </c>
      <c r="D14" s="4" t="s">
        <v>77</v>
      </c>
    </row>
    <row r="15" ht="15.75" customHeight="1">
      <c r="A15" s="1" t="s">
        <v>6</v>
      </c>
      <c r="B15" s="1" t="s">
        <v>678</v>
      </c>
      <c r="C15" s="1" t="s">
        <v>692</v>
      </c>
      <c r="D15" s="4" t="s">
        <v>77</v>
      </c>
      <c r="M15" s="40">
        <v>433.09</v>
      </c>
      <c r="N15" s="18">
        <v>1319.48</v>
      </c>
      <c r="O15" s="18">
        <v>1091.97</v>
      </c>
      <c r="P15" s="4" t="s">
        <v>693</v>
      </c>
      <c r="Q15" s="4" t="s">
        <v>694</v>
      </c>
      <c r="R15" s="4" t="s">
        <v>695</v>
      </c>
    </row>
    <row r="16" ht="15.75" customHeight="1">
      <c r="A16" s="1" t="s">
        <v>6</v>
      </c>
      <c r="B16" s="1" t="s">
        <v>678</v>
      </c>
      <c r="C16" s="1" t="s">
        <v>696</v>
      </c>
      <c r="D16" s="4" t="s">
        <v>77</v>
      </c>
      <c r="M16" s="4">
        <v>966.64</v>
      </c>
      <c r="N16" s="18">
        <v>1586.33</v>
      </c>
      <c r="O16" s="18">
        <v>1397.29</v>
      </c>
      <c r="P16" s="4" t="s">
        <v>693</v>
      </c>
      <c r="Q16" s="4" t="s">
        <v>694</v>
      </c>
    </row>
    <row r="17" ht="15.75" customHeight="1">
      <c r="A17" s="1" t="s">
        <v>6</v>
      </c>
      <c r="B17" s="1" t="s">
        <v>678</v>
      </c>
      <c r="C17" s="1" t="s">
        <v>697</v>
      </c>
      <c r="D17" s="4" t="s">
        <v>77</v>
      </c>
      <c r="M17" s="4">
        <v>483.32</v>
      </c>
      <c r="N17" s="4">
        <v>837.56</v>
      </c>
      <c r="O17" s="4">
        <v>601.21</v>
      </c>
      <c r="P17" s="4" t="s">
        <v>693</v>
      </c>
      <c r="Q17" s="4" t="s">
        <v>694</v>
      </c>
    </row>
    <row r="18" ht="15.75" customHeight="1">
      <c r="A18" s="1" t="s">
        <v>6</v>
      </c>
      <c r="B18" s="1" t="s">
        <v>678</v>
      </c>
      <c r="C18" s="4" t="s">
        <v>698</v>
      </c>
      <c r="D18" s="4" t="s">
        <v>77</v>
      </c>
      <c r="M18" s="4">
        <v>483.32</v>
      </c>
      <c r="N18" s="4">
        <v>837.56</v>
      </c>
      <c r="O18" s="4">
        <v>601.21</v>
      </c>
      <c r="P18" s="4" t="s">
        <v>693</v>
      </c>
      <c r="Q18" s="4" t="s">
        <v>694</v>
      </c>
    </row>
    <row r="19" ht="15.75" customHeight="1">
      <c r="A19" s="1" t="s">
        <v>6</v>
      </c>
      <c r="B19" s="1" t="s">
        <v>678</v>
      </c>
      <c r="C19" s="4" t="s">
        <v>699</v>
      </c>
      <c r="D19" s="4" t="s">
        <v>77</v>
      </c>
      <c r="M19" s="4">
        <v>797.48</v>
      </c>
      <c r="N19" s="18">
        <v>1979.22</v>
      </c>
      <c r="O19" s="18">
        <v>1091.97</v>
      </c>
      <c r="P19" s="4" t="s">
        <v>693</v>
      </c>
      <c r="Q19" s="4" t="s">
        <v>694</v>
      </c>
    </row>
    <row r="20" ht="15.75" customHeight="1">
      <c r="A20" s="1" t="s">
        <v>10</v>
      </c>
      <c r="B20" s="1" t="s">
        <v>678</v>
      </c>
      <c r="C20" s="1" t="s">
        <v>679</v>
      </c>
      <c r="D20" s="4" t="s">
        <v>77</v>
      </c>
      <c r="E20" s="10">
        <v>1112.16</v>
      </c>
      <c r="F20" s="10">
        <v>484.94799999999987</v>
      </c>
      <c r="G20" s="10">
        <v>274.52700000000004</v>
      </c>
      <c r="H20" s="10">
        <v>3226.99</v>
      </c>
      <c r="I20" s="10">
        <v>6537.692000000001</v>
      </c>
      <c r="J20" s="10">
        <v>5043.941</v>
      </c>
      <c r="K20" s="10">
        <v>7670.070000000001</v>
      </c>
      <c r="L20" s="10">
        <v>12754.442000000001</v>
      </c>
      <c r="M20" s="10">
        <v>12033.766</v>
      </c>
      <c r="N20" s="10">
        <v>11246.888</v>
      </c>
      <c r="O20" s="10">
        <v>10729.043</v>
      </c>
      <c r="P20" s="4" t="s">
        <v>631</v>
      </c>
      <c r="Q20" s="14" t="str">
        <f>HYPERLINK("http://contenido.bce.fin.ec/home1/estadisticas/bolmensual/IEMensual.jsp","http://contenido.bce.fin.ec/home1/estadisticas/bolmensual/IEMensual.jsp")</f>
        <v>http://contenido.bce.fin.ec/home1/estadisticas/bolmensual/IEMensual.jsp</v>
      </c>
      <c r="R20" s="4" t="s">
        <v>700</v>
      </c>
    </row>
    <row r="21" ht="15.75" customHeight="1">
      <c r="A21" s="1" t="s">
        <v>10</v>
      </c>
      <c r="B21" s="1" t="s">
        <v>678</v>
      </c>
      <c r="C21" s="1" t="s">
        <v>682</v>
      </c>
      <c r="D21" s="4" t="s">
        <v>77</v>
      </c>
      <c r="E21" s="1"/>
      <c r="F21" s="1"/>
      <c r="G21" s="1"/>
      <c r="H21" s="1"/>
      <c r="I21" s="1"/>
      <c r="J21" s="1"/>
      <c r="K21" s="1"/>
      <c r="L21" s="1"/>
      <c r="M21" s="1"/>
      <c r="N21" s="1"/>
      <c r="O21" s="1"/>
      <c r="P21" s="4" t="s">
        <v>701</v>
      </c>
      <c r="R21" s="4" t="s">
        <v>702</v>
      </c>
    </row>
    <row r="22" ht="15.75" customHeight="1">
      <c r="A22" s="1" t="s">
        <v>10</v>
      </c>
      <c r="B22" s="1" t="s">
        <v>678</v>
      </c>
      <c r="C22" s="1" t="s">
        <v>684</v>
      </c>
      <c r="D22" s="4" t="s">
        <v>77</v>
      </c>
      <c r="E22" s="1"/>
      <c r="F22" s="1"/>
      <c r="G22" s="1"/>
      <c r="H22" s="1"/>
      <c r="I22" s="1"/>
      <c r="J22" s="1"/>
      <c r="K22" s="1"/>
      <c r="L22" s="1"/>
      <c r="M22" s="1"/>
      <c r="N22" s="1"/>
      <c r="O22" s="1"/>
      <c r="P22" s="4" t="s">
        <v>701</v>
      </c>
      <c r="R22" s="4" t="s">
        <v>703</v>
      </c>
    </row>
    <row r="23" ht="15.75" customHeight="1">
      <c r="A23" s="1" t="s">
        <v>10</v>
      </c>
      <c r="B23" s="1" t="s">
        <v>678</v>
      </c>
      <c r="C23" s="1" t="s">
        <v>685</v>
      </c>
      <c r="D23" s="1" t="s">
        <v>77</v>
      </c>
    </row>
    <row r="24" ht="15.75" customHeight="1">
      <c r="A24" s="1" t="s">
        <v>10</v>
      </c>
      <c r="B24" s="1" t="s">
        <v>678</v>
      </c>
      <c r="C24" s="1" t="s">
        <v>687</v>
      </c>
      <c r="D24" s="4" t="s">
        <v>77</v>
      </c>
      <c r="E24" s="18">
        <v>1003.24</v>
      </c>
      <c r="F24" s="18">
        <v>1726.65</v>
      </c>
      <c r="G24" s="18">
        <v>2960.48</v>
      </c>
      <c r="H24" s="1">
        <v>91.07</v>
      </c>
      <c r="I24" s="18">
        <v>2137.58</v>
      </c>
      <c r="J24" s="1">
        <v>167.56</v>
      </c>
      <c r="K24" s="1">
        <v>174.95</v>
      </c>
      <c r="L24" s="1">
        <v>180.16</v>
      </c>
      <c r="M24" s="1">
        <v>185.94</v>
      </c>
      <c r="N24" s="1">
        <v>186.5</v>
      </c>
      <c r="O24" s="1">
        <v>176.78</v>
      </c>
      <c r="Q24" s="4" t="s">
        <v>668</v>
      </c>
    </row>
    <row r="25" ht="15.75" customHeight="1">
      <c r="A25" s="1" t="s">
        <v>10</v>
      </c>
      <c r="B25" s="1" t="s">
        <v>678</v>
      </c>
      <c r="C25" s="1" t="s">
        <v>701</v>
      </c>
      <c r="D25" s="4" t="s">
        <v>77</v>
      </c>
      <c r="E25" s="1">
        <v>86.83</v>
      </c>
      <c r="F25" s="1">
        <v>67.0</v>
      </c>
      <c r="G25" s="1">
        <v>98.52</v>
      </c>
      <c r="H25" s="1">
        <v>91.07</v>
      </c>
      <c r="I25" s="1">
        <v>145.58</v>
      </c>
      <c r="J25" s="1">
        <v>167.56</v>
      </c>
      <c r="K25" s="1">
        <v>174.95</v>
      </c>
      <c r="L25" s="1">
        <v>180.16</v>
      </c>
      <c r="M25" s="1">
        <v>185.94</v>
      </c>
      <c r="N25" s="1">
        <v>186.5</v>
      </c>
      <c r="O25" s="1">
        <v>176.78</v>
      </c>
      <c r="Q25" s="4" t="s">
        <v>668</v>
      </c>
    </row>
    <row r="26" ht="15.75" customHeight="1">
      <c r="A26" s="1" t="s">
        <v>10</v>
      </c>
      <c r="B26" s="1" t="s">
        <v>678</v>
      </c>
      <c r="C26" s="1" t="s">
        <v>704</v>
      </c>
      <c r="D26" s="4" t="s">
        <v>77</v>
      </c>
      <c r="E26" s="1">
        <v>354.99</v>
      </c>
      <c r="F26" s="1">
        <v>457.99</v>
      </c>
      <c r="G26" s="1">
        <v>522.09</v>
      </c>
      <c r="H26" s="41"/>
      <c r="I26" s="1">
        <v>166.0</v>
      </c>
      <c r="J26" s="1">
        <v>0.0</v>
      </c>
      <c r="K26" s="1">
        <v>0.0</v>
      </c>
      <c r="L26" s="1">
        <v>0.0</v>
      </c>
      <c r="M26" s="1">
        <v>0.0</v>
      </c>
      <c r="N26" s="1">
        <v>0.0</v>
      </c>
      <c r="O26" s="1">
        <v>0.0</v>
      </c>
      <c r="P26" s="4" t="s">
        <v>631</v>
      </c>
      <c r="Q26" s="4" t="s">
        <v>705</v>
      </c>
    </row>
    <row r="27" ht="15.75" customHeight="1">
      <c r="A27" s="1" t="s">
        <v>10</v>
      </c>
      <c r="B27" s="1" t="s">
        <v>678</v>
      </c>
      <c r="C27" s="1" t="s">
        <v>706</v>
      </c>
      <c r="D27" s="4" t="s">
        <v>77</v>
      </c>
      <c r="E27" s="1">
        <v>561.42</v>
      </c>
      <c r="F27" s="1">
        <v>1072.98</v>
      </c>
      <c r="G27" s="1">
        <v>1194.49</v>
      </c>
      <c r="I27" s="1">
        <v>276.0</v>
      </c>
      <c r="J27" s="1">
        <v>0.0</v>
      </c>
      <c r="K27" s="1">
        <v>0.0</v>
      </c>
      <c r="L27" s="1">
        <v>0.0</v>
      </c>
      <c r="M27" s="1">
        <v>0.0</v>
      </c>
      <c r="N27" s="1">
        <v>0.0</v>
      </c>
      <c r="O27" s="1">
        <v>0.0</v>
      </c>
      <c r="P27" s="4" t="s">
        <v>631</v>
      </c>
      <c r="Q27" s="4" t="s">
        <v>705</v>
      </c>
    </row>
    <row r="28" ht="15.75" customHeight="1">
      <c r="A28" s="1" t="s">
        <v>10</v>
      </c>
      <c r="B28" s="1" t="s">
        <v>678</v>
      </c>
      <c r="C28" s="4" t="s">
        <v>707</v>
      </c>
      <c r="D28" s="4" t="s">
        <v>77</v>
      </c>
      <c r="E28" s="1">
        <v>0.0</v>
      </c>
      <c r="F28" s="1">
        <v>128.68</v>
      </c>
      <c r="G28" s="1">
        <v>426.28</v>
      </c>
      <c r="I28" s="1">
        <v>397.0</v>
      </c>
      <c r="J28" s="1">
        <v>0.0</v>
      </c>
      <c r="K28" s="1">
        <v>0.0</v>
      </c>
      <c r="L28" s="1">
        <v>0.0</v>
      </c>
      <c r="M28" s="1">
        <v>0.0</v>
      </c>
      <c r="N28" s="1">
        <v>0.0</v>
      </c>
      <c r="O28" s="1">
        <v>0.0</v>
      </c>
      <c r="P28" s="4" t="s">
        <v>631</v>
      </c>
      <c r="Q28" s="4" t="s">
        <v>705</v>
      </c>
    </row>
    <row r="29" ht="12.75" customHeight="1">
      <c r="A29" s="1" t="s">
        <v>10</v>
      </c>
      <c r="B29" s="1" t="s">
        <v>678</v>
      </c>
      <c r="C29" s="4" t="s">
        <v>708</v>
      </c>
      <c r="D29" s="4" t="s">
        <v>77</v>
      </c>
      <c r="E29" s="1">
        <v>0.0</v>
      </c>
      <c r="F29" s="1">
        <v>0.0</v>
      </c>
      <c r="G29" s="1">
        <v>719.1</v>
      </c>
      <c r="I29" s="1">
        <v>1153.0</v>
      </c>
      <c r="J29" s="1">
        <v>0.0</v>
      </c>
      <c r="K29" s="1">
        <v>0.0</v>
      </c>
      <c r="L29" s="1">
        <v>0.0</v>
      </c>
      <c r="M29" s="1">
        <v>0.0</v>
      </c>
      <c r="N29" s="1">
        <v>0.0</v>
      </c>
      <c r="O29" s="1">
        <v>0.0</v>
      </c>
      <c r="P29" s="4" t="s">
        <v>631</v>
      </c>
      <c r="Q29" s="4" t="s">
        <v>705</v>
      </c>
    </row>
    <row r="30" ht="12.75" customHeight="1">
      <c r="A30" s="1" t="s">
        <v>11</v>
      </c>
      <c r="B30" s="1" t="s">
        <v>678</v>
      </c>
      <c r="C30" s="1" t="s">
        <v>679</v>
      </c>
      <c r="D30" s="4" t="s">
        <v>77</v>
      </c>
      <c r="E30" s="4">
        <v>955.5137730318877</v>
      </c>
      <c r="F30" s="4">
        <v>1494.1908049308786</v>
      </c>
      <c r="G30" s="4">
        <v>2753.3296486601766</v>
      </c>
      <c r="H30" s="4">
        <v>1916.8627426476355</v>
      </c>
      <c r="I30" s="4">
        <v>1719.2677133845018</v>
      </c>
      <c r="J30" s="4">
        <v>1517.912195351576</v>
      </c>
      <c r="K30" s="4">
        <v>2858.2127294234397</v>
      </c>
      <c r="L30" s="4">
        <v>3836.1904578811036</v>
      </c>
      <c r="M30" s="4">
        <v>2829.4095688417806</v>
      </c>
      <c r="N30" s="4">
        <v>2424.509297459943</v>
      </c>
      <c r="O30" s="4">
        <v>1978.7357893452318</v>
      </c>
    </row>
    <row r="31" ht="12.75" customHeight="1">
      <c r="A31" s="1" t="s">
        <v>11</v>
      </c>
      <c r="B31" s="1" t="s">
        <v>678</v>
      </c>
      <c r="C31" s="1" t="s">
        <v>682</v>
      </c>
      <c r="D31" s="4" t="s">
        <v>77</v>
      </c>
      <c r="E31" s="4">
        <v>20.87213806842007</v>
      </c>
      <c r="F31" s="4">
        <v>176.48135235594324</v>
      </c>
      <c r="G31" s="4">
        <v>278.6312282806982</v>
      </c>
      <c r="H31" s="4">
        <v>588.9669928123992</v>
      </c>
      <c r="I31" s="4">
        <v>606.7008944006443</v>
      </c>
      <c r="J31" s="4">
        <v>448.5854278116344</v>
      </c>
      <c r="K31" s="4">
        <v>522.7143884417924</v>
      </c>
      <c r="L31" s="4">
        <v>744.9746280991649</v>
      </c>
      <c r="M31" s="4">
        <v>948.8103649852206</v>
      </c>
      <c r="N31" s="4">
        <v>818.7481683827333</v>
      </c>
      <c r="O31" s="4">
        <v>717.6419432028708</v>
      </c>
    </row>
    <row r="32" ht="12.75" customHeight="1">
      <c r="A32" s="1" t="s">
        <v>11</v>
      </c>
      <c r="B32" s="1" t="s">
        <v>678</v>
      </c>
      <c r="C32" s="1" t="s">
        <v>684</v>
      </c>
      <c r="D32" s="4" t="s">
        <v>77</v>
      </c>
      <c r="E32" s="4">
        <v>151.74910555529456</v>
      </c>
      <c r="F32" s="4">
        <v>424.914662433972</v>
      </c>
      <c r="G32" s="4">
        <v>728.3150901018581</v>
      </c>
      <c r="H32" s="4">
        <v>1676.528602689048</v>
      </c>
      <c r="I32" s="4">
        <v>1688.630271140627</v>
      </c>
      <c r="J32" s="4">
        <v>1297.0421519281458</v>
      </c>
      <c r="K32" s="4">
        <v>1528.2288379546997</v>
      </c>
      <c r="L32" s="4">
        <v>2179.935278793645</v>
      </c>
      <c r="M32" s="4">
        <v>2694.034041918568</v>
      </c>
      <c r="N32" s="4">
        <v>2282.871055864196</v>
      </c>
      <c r="O32" s="4">
        <v>1964.2381408945878</v>
      </c>
    </row>
    <row r="33" ht="12.75" customHeight="1">
      <c r="A33" s="1" t="s">
        <v>11</v>
      </c>
      <c r="B33" s="1" t="s">
        <v>678</v>
      </c>
      <c r="C33" s="1" t="s">
        <v>687</v>
      </c>
      <c r="D33" s="4" t="s">
        <v>77</v>
      </c>
    </row>
    <row r="34" ht="12.75" customHeight="1">
      <c r="A34" s="1" t="s">
        <v>11</v>
      </c>
      <c r="B34" s="1" t="s">
        <v>678</v>
      </c>
      <c r="C34" s="1" t="s">
        <v>688</v>
      </c>
      <c r="D34" s="4" t="s">
        <v>77</v>
      </c>
    </row>
    <row r="35" ht="12.75" customHeight="1">
      <c r="A35" s="1" t="s">
        <v>11</v>
      </c>
      <c r="B35" s="1" t="s">
        <v>678</v>
      </c>
      <c r="C35" s="1" t="s">
        <v>689</v>
      </c>
      <c r="D35" s="4" t="s">
        <v>77</v>
      </c>
    </row>
    <row r="36" ht="12.75" customHeight="1">
      <c r="A36" s="1" t="s">
        <v>11</v>
      </c>
      <c r="B36" s="1" t="s">
        <v>678</v>
      </c>
      <c r="C36" s="1" t="s">
        <v>690</v>
      </c>
      <c r="D36" s="4" t="s">
        <v>77</v>
      </c>
    </row>
    <row r="37" ht="15.75" customHeight="1">
      <c r="B37" s="4"/>
      <c r="C37" s="4"/>
    </row>
    <row r="38" ht="15.75" customHeight="1">
      <c r="B38" s="4"/>
      <c r="C38" s="4"/>
    </row>
    <row r="39" ht="15.75" customHeight="1">
      <c r="B39" s="4"/>
      <c r="C39" s="4"/>
    </row>
    <row r="40" ht="15.75" customHeight="1">
      <c r="B40" s="4"/>
      <c r="C40" s="4"/>
    </row>
    <row r="41" ht="15.75" customHeight="1">
      <c r="B41" s="4"/>
      <c r="C41" s="4"/>
    </row>
    <row r="42" ht="15.75" customHeight="1">
      <c r="B42" s="4"/>
      <c r="C42" s="4"/>
    </row>
    <row r="43" ht="15.75" customHeight="1">
      <c r="B43" s="4"/>
      <c r="C43" s="4"/>
      <c r="H43" s="1"/>
      <c r="I43" s="1"/>
    </row>
    <row r="44" ht="15.75" customHeight="1">
      <c r="B44" s="4"/>
      <c r="C44" s="4"/>
      <c r="H44" s="1"/>
      <c r="I44" s="1"/>
    </row>
    <row r="45" ht="15.75" customHeight="1">
      <c r="B45" s="4"/>
      <c r="C45" s="4"/>
      <c r="H45" s="1"/>
    </row>
    <row r="46" ht="15.75" customHeight="1">
      <c r="B46" s="4"/>
      <c r="C46" s="4"/>
      <c r="H46" s="1"/>
      <c r="I46" s="1"/>
    </row>
    <row r="47" ht="15.75" customHeight="1">
      <c r="B47" s="4"/>
      <c r="C47" s="4"/>
      <c r="H47" s="1"/>
      <c r="I47" s="1"/>
    </row>
    <row r="48" ht="15.75" customHeight="1">
      <c r="B48" s="4"/>
      <c r="C48" s="4"/>
    </row>
    <row r="49" ht="15.75" customHeight="1">
      <c r="B49" s="4"/>
      <c r="C49" s="4"/>
    </row>
    <row r="50" ht="15.75" customHeight="1">
      <c r="B50" s="4"/>
      <c r="C50" s="4"/>
    </row>
    <row r="51" ht="15.75" customHeight="1">
      <c r="B51" s="4"/>
      <c r="C51" s="4"/>
    </row>
    <row r="52" ht="15.75" customHeight="1">
      <c r="B52" s="4"/>
      <c r="C52" s="4"/>
    </row>
    <row r="53" ht="15.75" customHeight="1">
      <c r="B53" s="4"/>
      <c r="C53" s="4"/>
    </row>
    <row r="54" ht="15.75" customHeight="1">
      <c r="B54" s="4"/>
      <c r="C54" s="4"/>
    </row>
    <row r="55" ht="15.75" customHeight="1">
      <c r="B55" s="4"/>
      <c r="C55" s="4"/>
    </row>
    <row r="56" ht="15.75" customHeight="1">
      <c r="B56" s="4"/>
      <c r="C56" s="4"/>
    </row>
    <row r="57" ht="15.75" customHeight="1">
      <c r="B57" s="4"/>
      <c r="C57" s="4"/>
    </row>
    <row r="58" ht="15.75" customHeight="1">
      <c r="B58" s="4"/>
      <c r="C58" s="4"/>
    </row>
    <row r="59" ht="15.75" customHeight="1">
      <c r="B59" s="4"/>
      <c r="C59" s="4"/>
    </row>
    <row r="60" ht="15.75" customHeight="1">
      <c r="B60" s="4"/>
      <c r="C60" s="4"/>
    </row>
    <row r="61" ht="15.75" customHeight="1">
      <c r="B61" s="4"/>
      <c r="C61" s="4"/>
    </row>
    <row r="62" ht="15.75" customHeight="1">
      <c r="B62" s="4"/>
      <c r="C62" s="4"/>
    </row>
    <row r="63" ht="15.75" customHeight="1">
      <c r="B63" s="4"/>
      <c r="C63" s="4"/>
    </row>
    <row r="64" ht="15.75" customHeight="1">
      <c r="B64" s="4"/>
      <c r="C64" s="4"/>
    </row>
    <row r="65" ht="15.75" customHeight="1">
      <c r="B65" s="4"/>
      <c r="C65" s="4"/>
    </row>
    <row r="66" ht="15.75" customHeight="1">
      <c r="B66" s="4"/>
      <c r="C66" s="4"/>
    </row>
    <row r="67" ht="15.75" customHeight="1">
      <c r="B67" s="4"/>
      <c r="C67" s="4"/>
    </row>
    <row r="68" ht="15.75" customHeight="1">
      <c r="B68" s="4"/>
      <c r="C68" s="4"/>
    </row>
    <row r="69" ht="15.75" customHeight="1">
      <c r="B69" s="4"/>
      <c r="C69" s="4"/>
    </row>
    <row r="70" ht="15.75" customHeight="1">
      <c r="B70" s="4"/>
      <c r="C70" s="4"/>
    </row>
    <row r="71" ht="15.75" customHeight="1">
      <c r="B71" s="4"/>
      <c r="C71" s="4"/>
    </row>
    <row r="72" ht="15.75" customHeight="1">
      <c r="B72" s="4"/>
      <c r="C72" s="4"/>
    </row>
    <row r="73" ht="15.75" customHeight="1">
      <c r="B73" s="4"/>
      <c r="C73" s="4"/>
    </row>
    <row r="74" ht="15.75" customHeight="1">
      <c r="B74" s="4"/>
      <c r="C74" s="4"/>
    </row>
    <row r="75" ht="15.75" customHeight="1">
      <c r="B75" s="4"/>
      <c r="C75" s="4"/>
    </row>
    <row r="76" ht="15.75" customHeight="1">
      <c r="B76" s="4"/>
      <c r="C76" s="4"/>
    </row>
    <row r="77" ht="15.75" customHeight="1">
      <c r="B77" s="4"/>
      <c r="C77" s="4"/>
    </row>
    <row r="78" ht="15.75" customHeight="1">
      <c r="B78" s="4"/>
      <c r="C78" s="4"/>
    </row>
    <row r="79" ht="15.75" customHeight="1">
      <c r="B79" s="4"/>
      <c r="C79" s="4"/>
    </row>
    <row r="80" ht="15.75" customHeight="1">
      <c r="B80" s="4"/>
      <c r="C80" s="4"/>
    </row>
    <row r="81" ht="15.75" customHeight="1">
      <c r="B81" s="4"/>
      <c r="C81" s="4"/>
    </row>
    <row r="82" ht="15.75" customHeight="1">
      <c r="B82" s="4"/>
      <c r="C82" s="4"/>
    </row>
    <row r="83" ht="15.75" customHeight="1">
      <c r="B83" s="4"/>
      <c r="C83" s="4"/>
    </row>
    <row r="84" ht="15.75" customHeight="1">
      <c r="B84" s="4"/>
      <c r="C84" s="4"/>
    </row>
    <row r="85" ht="15.75" customHeight="1">
      <c r="B85" s="4"/>
      <c r="C85" s="4"/>
    </row>
    <row r="86" ht="15.75" customHeight="1">
      <c r="B86" s="4"/>
      <c r="C86" s="4"/>
    </row>
    <row r="87" ht="15.75" customHeight="1">
      <c r="B87" s="4"/>
      <c r="C87" s="4"/>
    </row>
    <row r="88" ht="15.75" customHeight="1">
      <c r="B88" s="4"/>
      <c r="C88" s="4"/>
    </row>
    <row r="89" ht="15.75" customHeight="1">
      <c r="B89" s="4"/>
      <c r="C89" s="4"/>
    </row>
    <row r="90" ht="15.75" customHeight="1">
      <c r="B90" s="4"/>
      <c r="C90" s="4"/>
    </row>
    <row r="91" ht="15.75" customHeight="1">
      <c r="B91" s="4"/>
      <c r="C91" s="4"/>
    </row>
    <row r="92" ht="15.75" customHeight="1">
      <c r="B92" s="4"/>
      <c r="C92" s="4"/>
    </row>
    <row r="93" ht="15.75" customHeight="1">
      <c r="B93" s="4"/>
      <c r="C93" s="4"/>
    </row>
    <row r="94" ht="15.75" customHeight="1">
      <c r="B94" s="4"/>
      <c r="C94" s="4"/>
    </row>
    <row r="95" ht="15.75" customHeight="1">
      <c r="B95" s="4"/>
      <c r="C95" s="4"/>
    </row>
    <row r="96" ht="15.75" customHeight="1">
      <c r="B96" s="4"/>
      <c r="C96" s="4"/>
    </row>
    <row r="97" ht="15.75" customHeight="1">
      <c r="B97" s="4"/>
      <c r="C97" s="4"/>
    </row>
    <row r="98" ht="15.75" customHeight="1">
      <c r="B98" s="4"/>
      <c r="C98" s="4"/>
    </row>
    <row r="99" ht="15.75" customHeight="1">
      <c r="B99" s="4"/>
      <c r="C99" s="4"/>
    </row>
    <row r="100" ht="15.75" customHeight="1">
      <c r="B100" s="4"/>
      <c r="C100" s="4"/>
    </row>
    <row r="101" ht="15.75" customHeight="1">
      <c r="B101" s="4"/>
      <c r="C101" s="4"/>
    </row>
    <row r="102" ht="15.75" customHeight="1">
      <c r="B102" s="4"/>
      <c r="C102" s="4"/>
    </row>
    <row r="103" ht="15.75" customHeight="1">
      <c r="B103" s="4"/>
      <c r="C103" s="4"/>
    </row>
    <row r="104" ht="15.75" customHeight="1">
      <c r="B104" s="4"/>
      <c r="C104" s="4"/>
    </row>
    <row r="105" ht="15.75" customHeight="1">
      <c r="B105" s="4"/>
      <c r="C105" s="4"/>
    </row>
    <row r="106" ht="15.75" customHeight="1">
      <c r="B106" s="4"/>
      <c r="C106" s="4"/>
    </row>
    <row r="107" ht="15.75" customHeight="1">
      <c r="B107" s="4"/>
      <c r="C107" s="4"/>
    </row>
    <row r="108" ht="15.75" customHeight="1">
      <c r="B108" s="4"/>
      <c r="C108" s="4"/>
    </row>
    <row r="109" ht="15.75" customHeight="1">
      <c r="B109" s="4"/>
      <c r="C109" s="4"/>
    </row>
    <row r="110" ht="15.75" customHeight="1">
      <c r="B110" s="4"/>
      <c r="C110" s="4"/>
    </row>
    <row r="111" ht="15.75" customHeight="1">
      <c r="B111" s="4"/>
      <c r="C111" s="4"/>
    </row>
    <row r="112" ht="15.75" customHeight="1">
      <c r="B112" s="4"/>
      <c r="C112" s="4"/>
    </row>
    <row r="113" ht="15.75" customHeight="1">
      <c r="B113" s="4"/>
      <c r="C113" s="4"/>
    </row>
    <row r="114" ht="15.75" customHeight="1">
      <c r="B114" s="4"/>
      <c r="C114" s="4"/>
    </row>
    <row r="115" ht="15.75" customHeight="1">
      <c r="B115" s="4"/>
      <c r="C115" s="4"/>
    </row>
    <row r="116" ht="15.75" customHeight="1">
      <c r="B116" s="4"/>
      <c r="C116" s="4"/>
    </row>
    <row r="117" ht="15.75" customHeight="1">
      <c r="B117" s="4"/>
      <c r="C117" s="4"/>
    </row>
    <row r="118" ht="15.75" customHeight="1">
      <c r="B118" s="4"/>
      <c r="C118" s="4"/>
    </row>
    <row r="119" ht="15.75" customHeight="1">
      <c r="B119" s="4"/>
      <c r="C119" s="4"/>
    </row>
    <row r="120" ht="15.75" customHeight="1">
      <c r="B120" s="4"/>
      <c r="C120" s="4"/>
    </row>
    <row r="121" ht="15.75" customHeight="1">
      <c r="B121" s="4"/>
      <c r="C121" s="4"/>
    </row>
    <row r="122" ht="15.75" customHeight="1">
      <c r="B122" s="4"/>
      <c r="C122" s="4"/>
    </row>
    <row r="123" ht="15.75" customHeight="1">
      <c r="B123" s="4"/>
      <c r="C123" s="4"/>
    </row>
    <row r="124" ht="15.75" customHeight="1">
      <c r="B124" s="4"/>
      <c r="C124" s="4"/>
    </row>
    <row r="125" ht="15.75" customHeight="1">
      <c r="B125" s="4"/>
      <c r="C125" s="4"/>
    </row>
    <row r="126" ht="15.75" customHeight="1">
      <c r="B126" s="4"/>
      <c r="C126" s="4"/>
    </row>
    <row r="127" ht="15.75" customHeight="1">
      <c r="B127" s="4"/>
      <c r="C127" s="4"/>
    </row>
    <row r="128" ht="15.75" customHeight="1">
      <c r="B128" s="4"/>
      <c r="C128" s="4"/>
    </row>
    <row r="129" ht="15.75" customHeight="1">
      <c r="B129" s="4"/>
      <c r="C129" s="4"/>
    </row>
    <row r="130" ht="15.75" customHeight="1">
      <c r="B130" s="4"/>
      <c r="C130" s="4"/>
    </row>
    <row r="131" ht="15.75" customHeight="1">
      <c r="B131" s="4"/>
      <c r="C131" s="4"/>
    </row>
    <row r="132" ht="15.75" customHeight="1">
      <c r="B132" s="4"/>
      <c r="C132" s="4"/>
    </row>
    <row r="133" ht="15.75" customHeight="1">
      <c r="B133" s="4"/>
      <c r="C133" s="4"/>
    </row>
    <row r="134" ht="15.75" customHeight="1">
      <c r="B134" s="4"/>
      <c r="C134" s="4"/>
    </row>
    <row r="135" ht="15.75" customHeight="1">
      <c r="B135" s="4"/>
      <c r="C135" s="4"/>
    </row>
    <row r="136" ht="15.75" customHeight="1">
      <c r="B136" s="4"/>
      <c r="C136" s="4"/>
    </row>
    <row r="137" ht="15.75" customHeight="1">
      <c r="B137" s="4"/>
      <c r="C137" s="4"/>
    </row>
    <row r="138" ht="15.75" customHeight="1">
      <c r="B138" s="4"/>
      <c r="C138" s="4"/>
    </row>
    <row r="139" ht="15.75" customHeight="1">
      <c r="B139" s="4"/>
      <c r="C139" s="4"/>
    </row>
    <row r="140" ht="15.75" customHeight="1">
      <c r="B140" s="4"/>
      <c r="C140" s="4"/>
    </row>
    <row r="141" ht="15.75" customHeight="1">
      <c r="B141" s="4"/>
      <c r="C141" s="4"/>
    </row>
    <row r="142" ht="15.75" customHeight="1">
      <c r="B142" s="4"/>
      <c r="C142" s="4"/>
    </row>
    <row r="143" ht="15.75" customHeight="1">
      <c r="B143" s="4"/>
      <c r="C143" s="4"/>
    </row>
    <row r="144" ht="15.75" customHeight="1">
      <c r="B144" s="4"/>
      <c r="C144" s="4"/>
    </row>
    <row r="145" ht="15.75" customHeight="1">
      <c r="B145" s="4"/>
      <c r="C145" s="4"/>
    </row>
    <row r="146" ht="15.75" customHeight="1">
      <c r="B146" s="4"/>
      <c r="C146" s="4"/>
    </row>
    <row r="147" ht="15.75" customHeight="1">
      <c r="B147" s="4"/>
      <c r="C147" s="4"/>
    </row>
    <row r="148" ht="15.75" customHeight="1">
      <c r="B148" s="4"/>
      <c r="C148" s="4"/>
    </row>
    <row r="149" ht="15.75" customHeight="1">
      <c r="B149" s="4"/>
      <c r="C149" s="4"/>
    </row>
    <row r="150" ht="15.75" customHeight="1">
      <c r="B150" s="4"/>
      <c r="C150" s="4"/>
    </row>
    <row r="151" ht="15.75" customHeight="1">
      <c r="B151" s="4"/>
      <c r="C151" s="4"/>
    </row>
    <row r="152" ht="15.75" customHeight="1">
      <c r="B152" s="4"/>
      <c r="C152" s="4"/>
    </row>
    <row r="153" ht="15.75" customHeight="1">
      <c r="B153" s="4"/>
      <c r="C153" s="4"/>
    </row>
    <row r="154" ht="15.75" customHeight="1">
      <c r="B154" s="4"/>
      <c r="C154" s="4"/>
    </row>
    <row r="155" ht="15.75" customHeight="1">
      <c r="B155" s="4"/>
      <c r="C155" s="4"/>
    </row>
    <row r="156" ht="15.75" customHeight="1">
      <c r="B156" s="4"/>
      <c r="C156" s="4"/>
    </row>
    <row r="157" ht="15.75" customHeight="1">
      <c r="B157" s="4"/>
      <c r="C157" s="4"/>
    </row>
    <row r="158" ht="15.75" customHeight="1">
      <c r="B158" s="4"/>
      <c r="C158" s="4"/>
    </row>
    <row r="159" ht="15.75" customHeight="1">
      <c r="B159" s="4"/>
      <c r="C159" s="4"/>
    </row>
    <row r="160" ht="15.75" customHeight="1">
      <c r="B160" s="4"/>
      <c r="C160" s="4"/>
    </row>
    <row r="161" ht="15.75" customHeight="1">
      <c r="B161" s="4"/>
      <c r="C161" s="4"/>
    </row>
    <row r="162" ht="15.75" customHeight="1">
      <c r="B162" s="4"/>
      <c r="C162" s="4"/>
    </row>
    <row r="163" ht="15.75" customHeight="1">
      <c r="B163" s="4"/>
      <c r="C163" s="4"/>
    </row>
    <row r="164" ht="15.75" customHeight="1">
      <c r="B164" s="4"/>
      <c r="C164" s="4"/>
    </row>
    <row r="165" ht="15.75" customHeight="1">
      <c r="B165" s="4"/>
      <c r="C165" s="4"/>
    </row>
    <row r="166" ht="15.75" customHeight="1">
      <c r="B166" s="4"/>
      <c r="C166" s="4"/>
    </row>
    <row r="167" ht="15.75" customHeight="1">
      <c r="B167" s="4"/>
      <c r="C167" s="4"/>
    </row>
    <row r="168" ht="15.75" customHeight="1">
      <c r="B168" s="4"/>
      <c r="C168" s="4"/>
    </row>
    <row r="169" ht="15.75" customHeight="1">
      <c r="B169" s="4"/>
      <c r="C169" s="4"/>
    </row>
    <row r="170" ht="15.75" customHeight="1">
      <c r="B170" s="4"/>
      <c r="C170" s="4"/>
    </row>
    <row r="171" ht="15.75" customHeight="1">
      <c r="B171" s="4"/>
      <c r="C171" s="4"/>
    </row>
    <row r="172" ht="15.75" customHeight="1">
      <c r="B172" s="4"/>
      <c r="C172" s="4"/>
    </row>
    <row r="173" ht="15.75" customHeight="1">
      <c r="B173" s="4"/>
      <c r="C173" s="4"/>
    </row>
    <row r="174" ht="15.75" customHeight="1">
      <c r="B174" s="4"/>
      <c r="C174" s="4"/>
    </row>
    <row r="175" ht="15.75" customHeight="1">
      <c r="B175" s="4"/>
      <c r="C175" s="4"/>
    </row>
    <row r="176" ht="15.75" customHeight="1">
      <c r="B176" s="4"/>
      <c r="C176" s="4"/>
    </row>
    <row r="177" ht="15.75" customHeight="1">
      <c r="B177" s="4"/>
      <c r="C177" s="4"/>
    </row>
    <row r="178" ht="15.75" customHeight="1">
      <c r="B178" s="4"/>
      <c r="C178" s="4"/>
    </row>
    <row r="179" ht="15.75" customHeight="1">
      <c r="B179" s="4"/>
      <c r="C179" s="4"/>
    </row>
    <row r="180" ht="15.75" customHeight="1">
      <c r="B180" s="4"/>
      <c r="C180" s="4"/>
    </row>
    <row r="181" ht="15.75" customHeight="1">
      <c r="B181" s="4"/>
      <c r="C181" s="4"/>
    </row>
    <row r="182" ht="15.75" customHeight="1">
      <c r="B182" s="4"/>
      <c r="C182" s="4"/>
    </row>
    <row r="183" ht="15.75" customHeight="1">
      <c r="B183" s="4"/>
      <c r="C183" s="4"/>
    </row>
    <row r="184" ht="15.75" customHeight="1">
      <c r="B184" s="4"/>
      <c r="C184" s="4"/>
    </row>
    <row r="185" ht="15.75" customHeight="1">
      <c r="B185" s="4"/>
      <c r="C185" s="4"/>
    </row>
    <row r="186" ht="15.75" customHeight="1">
      <c r="B186" s="4"/>
      <c r="C186" s="4"/>
    </row>
    <row r="187" ht="15.75" customHeight="1">
      <c r="B187" s="4"/>
      <c r="C187" s="4"/>
    </row>
    <row r="188" ht="15.75" customHeight="1">
      <c r="B188" s="4"/>
      <c r="C188" s="4"/>
    </row>
    <row r="189" ht="15.75" customHeight="1">
      <c r="B189" s="4"/>
      <c r="C189" s="4"/>
    </row>
    <row r="190" ht="15.75" customHeight="1">
      <c r="B190" s="4"/>
      <c r="C190" s="4"/>
    </row>
    <row r="191" ht="15.75" customHeight="1">
      <c r="B191" s="4"/>
      <c r="C191" s="4"/>
    </row>
    <row r="192" ht="15.75" customHeight="1">
      <c r="B192" s="4"/>
      <c r="C192" s="4"/>
    </row>
    <row r="193" ht="15.75" customHeight="1">
      <c r="B193" s="4"/>
      <c r="C193" s="4"/>
    </row>
    <row r="194" ht="15.75" customHeight="1">
      <c r="B194" s="4"/>
      <c r="C194" s="4"/>
    </row>
    <row r="195" ht="15.75" customHeight="1">
      <c r="B195" s="4"/>
      <c r="C195" s="4"/>
    </row>
    <row r="196" ht="15.75" customHeight="1">
      <c r="B196" s="4"/>
      <c r="C196" s="4"/>
    </row>
    <row r="197" ht="15.75" customHeight="1">
      <c r="B197" s="4"/>
      <c r="C197" s="4"/>
    </row>
    <row r="198" ht="15.75" customHeight="1">
      <c r="B198" s="4"/>
      <c r="C198" s="4"/>
    </row>
    <row r="199" ht="15.75" customHeight="1">
      <c r="B199" s="4"/>
      <c r="C199" s="4"/>
    </row>
    <row r="200" ht="15.75" customHeight="1">
      <c r="B200" s="4"/>
      <c r="C200" s="4"/>
    </row>
    <row r="201" ht="15.75" customHeight="1">
      <c r="B201" s="4"/>
      <c r="C201" s="4"/>
    </row>
    <row r="202" ht="15.75" customHeight="1">
      <c r="B202" s="4"/>
      <c r="C202" s="4"/>
    </row>
    <row r="203" ht="15.75" customHeight="1">
      <c r="B203" s="4"/>
      <c r="C203" s="4"/>
    </row>
    <row r="204" ht="15.75" customHeight="1">
      <c r="B204" s="4"/>
      <c r="C204" s="4"/>
    </row>
    <row r="205" ht="15.75" customHeight="1">
      <c r="B205" s="4"/>
      <c r="C205" s="4"/>
    </row>
    <row r="206" ht="15.75" customHeight="1">
      <c r="B206" s="4"/>
      <c r="C206" s="4"/>
    </row>
    <row r="207" ht="15.75" customHeight="1">
      <c r="B207" s="4"/>
      <c r="C207" s="4"/>
    </row>
    <row r="208" ht="15.75" customHeight="1">
      <c r="B208" s="4"/>
      <c r="C208" s="4"/>
    </row>
    <row r="209" ht="15.75" customHeight="1">
      <c r="B209" s="4"/>
      <c r="C209" s="4"/>
    </row>
    <row r="210" ht="15.75" customHeight="1">
      <c r="B210" s="4"/>
      <c r="C210" s="4"/>
    </row>
    <row r="211" ht="15.75" customHeight="1">
      <c r="B211" s="4"/>
      <c r="C211" s="4"/>
    </row>
    <row r="212" ht="15.75" customHeight="1">
      <c r="B212" s="4"/>
      <c r="C212" s="4"/>
    </row>
    <row r="213" ht="15.75" customHeight="1">
      <c r="B213" s="4"/>
      <c r="C213" s="4"/>
    </row>
    <row r="214" ht="15.75" customHeight="1">
      <c r="B214" s="4"/>
      <c r="C214" s="4"/>
    </row>
    <row r="215" ht="15.75" customHeight="1">
      <c r="B215" s="4"/>
      <c r="C215" s="4"/>
    </row>
    <row r="216" ht="15.75" customHeight="1">
      <c r="B216" s="4"/>
      <c r="C216" s="4"/>
    </row>
    <row r="217" ht="15.75" customHeight="1">
      <c r="B217" s="4"/>
      <c r="C217" s="4"/>
    </row>
    <row r="218" ht="15.75" customHeight="1">
      <c r="B218" s="4"/>
      <c r="C218" s="4"/>
    </row>
    <row r="219" ht="15.75" customHeight="1">
      <c r="B219" s="4"/>
      <c r="C219" s="4"/>
    </row>
    <row r="220" ht="15.75" customHeight="1">
      <c r="B220" s="4"/>
      <c r="C220" s="4"/>
    </row>
    <row r="221" ht="15.75" customHeight="1">
      <c r="B221" s="4"/>
      <c r="C221" s="4"/>
    </row>
    <row r="222" ht="15.75" customHeight="1">
      <c r="B222" s="4"/>
      <c r="C222" s="4"/>
    </row>
    <row r="223" ht="15.75" customHeight="1">
      <c r="B223" s="4"/>
      <c r="C223" s="4"/>
    </row>
    <row r="224" ht="15.75" customHeight="1">
      <c r="B224" s="4"/>
      <c r="C224" s="4"/>
    </row>
    <row r="225" ht="15.75" customHeight="1">
      <c r="B225" s="4"/>
      <c r="C225" s="4"/>
    </row>
    <row r="226" ht="15.75" customHeight="1">
      <c r="B226" s="4"/>
      <c r="C226" s="4"/>
    </row>
    <row r="227" ht="15.75" customHeight="1">
      <c r="B227" s="4"/>
      <c r="C227" s="4"/>
    </row>
    <row r="228" ht="15.75" customHeight="1">
      <c r="B228" s="4"/>
      <c r="C228" s="4"/>
    </row>
    <row r="229" ht="15.75" customHeight="1">
      <c r="B229" s="4"/>
      <c r="C229" s="4"/>
    </row>
    <row r="230" ht="15.75" customHeight="1">
      <c r="B230" s="4"/>
      <c r="C230" s="4"/>
    </row>
    <row r="231" ht="15.75" customHeight="1">
      <c r="B231" s="4"/>
      <c r="C231" s="4"/>
    </row>
    <row r="232" ht="15.75" customHeight="1">
      <c r="B232" s="4"/>
      <c r="C232" s="4"/>
    </row>
    <row r="233" ht="15.75" customHeight="1">
      <c r="B233" s="4"/>
      <c r="C233" s="4"/>
    </row>
    <row r="234" ht="15.75" customHeight="1">
      <c r="B234" s="4"/>
      <c r="C234" s="4"/>
    </row>
    <row r="235" ht="15.75" customHeight="1">
      <c r="B235" s="4"/>
      <c r="C235" s="4"/>
    </row>
    <row r="236" ht="15.75" customHeight="1">
      <c r="B236" s="4"/>
      <c r="C236" s="4"/>
    </row>
    <row r="237" ht="15.75" customHeight="1">
      <c r="B237" s="4"/>
      <c r="C237" s="4"/>
    </row>
    <row r="238" ht="15.75" customHeight="1">
      <c r="B238" s="4"/>
      <c r="C238" s="4"/>
    </row>
    <row r="239" ht="15.75" customHeight="1">
      <c r="B239" s="4"/>
      <c r="C239" s="4"/>
    </row>
    <row r="240" ht="15.75" customHeight="1">
      <c r="B240" s="4"/>
      <c r="C240" s="4"/>
    </row>
    <row r="241" ht="15.75" customHeight="1">
      <c r="B241" s="4"/>
      <c r="C241" s="4"/>
    </row>
    <row r="242" ht="15.75" customHeight="1">
      <c r="B242" s="4"/>
      <c r="C242" s="4"/>
    </row>
    <row r="243" ht="15.75" customHeight="1">
      <c r="B243" s="4"/>
      <c r="C243" s="4"/>
    </row>
    <row r="244" ht="15.75" customHeight="1">
      <c r="B244" s="4"/>
      <c r="C244" s="4"/>
    </row>
    <row r="245" ht="15.75" customHeight="1">
      <c r="B245" s="4"/>
      <c r="C245" s="4"/>
    </row>
    <row r="246" ht="15.75" customHeight="1">
      <c r="B246" s="4"/>
      <c r="C246" s="4"/>
    </row>
    <row r="247" ht="15.75" customHeight="1">
      <c r="B247" s="4"/>
      <c r="C247" s="4"/>
    </row>
    <row r="248" ht="15.75" customHeight="1">
      <c r="B248" s="4"/>
      <c r="C248" s="4"/>
    </row>
    <row r="249" ht="15.75" customHeight="1">
      <c r="B249" s="4"/>
      <c r="C249" s="4"/>
    </row>
    <row r="250" ht="15.75" customHeight="1">
      <c r="B250" s="4"/>
      <c r="C250" s="4"/>
    </row>
    <row r="251" ht="15.75" customHeight="1">
      <c r="B251" s="4"/>
      <c r="C251" s="4"/>
    </row>
    <row r="252" ht="15.75" customHeight="1">
      <c r="B252" s="4"/>
      <c r="C252" s="4"/>
    </row>
    <row r="253" ht="15.75" customHeight="1">
      <c r="B253" s="4"/>
      <c r="C253" s="4"/>
    </row>
    <row r="254" ht="15.75" customHeight="1">
      <c r="B254" s="4"/>
      <c r="C254" s="4"/>
    </row>
    <row r="255" ht="15.75" customHeight="1">
      <c r="B255" s="4"/>
      <c r="C255" s="4"/>
    </row>
    <row r="256" ht="15.75" customHeight="1">
      <c r="B256" s="4"/>
      <c r="C256" s="4"/>
    </row>
    <row r="257" ht="15.75" customHeight="1">
      <c r="B257" s="4"/>
      <c r="C257" s="4"/>
    </row>
    <row r="258" ht="15.75" customHeight="1">
      <c r="B258" s="4"/>
      <c r="C258" s="4"/>
    </row>
    <row r="259" ht="15.75" customHeight="1">
      <c r="B259" s="4"/>
      <c r="C259" s="4"/>
    </row>
    <row r="260" ht="15.75" customHeight="1">
      <c r="B260" s="4"/>
      <c r="C260" s="4"/>
    </row>
    <row r="261" ht="15.75" customHeight="1">
      <c r="B261" s="4"/>
      <c r="C261" s="4"/>
    </row>
    <row r="262" ht="15.75" customHeight="1">
      <c r="B262" s="4"/>
      <c r="C262" s="4"/>
    </row>
    <row r="263" ht="15.75" customHeight="1">
      <c r="B263" s="4"/>
      <c r="C263" s="4"/>
    </row>
    <row r="264" ht="15.75" customHeight="1">
      <c r="B264" s="4"/>
      <c r="C264" s="4"/>
    </row>
    <row r="265" ht="15.75" customHeight="1">
      <c r="B265" s="4"/>
      <c r="C265" s="4"/>
    </row>
    <row r="266" ht="15.75" customHeight="1">
      <c r="B266" s="4"/>
      <c r="C266" s="4"/>
    </row>
    <row r="267" ht="15.75" customHeight="1">
      <c r="B267" s="4"/>
      <c r="C267" s="4"/>
    </row>
    <row r="268" ht="15.75" customHeight="1">
      <c r="B268" s="4"/>
      <c r="C268" s="4"/>
    </row>
    <row r="269" ht="15.75" customHeight="1">
      <c r="B269" s="4"/>
      <c r="C269" s="4"/>
    </row>
    <row r="270" ht="15.75" customHeight="1">
      <c r="B270" s="4"/>
      <c r="C270" s="4"/>
    </row>
    <row r="271" ht="15.75" customHeight="1">
      <c r="B271" s="4"/>
      <c r="C271" s="4"/>
    </row>
    <row r="272" ht="15.75" customHeight="1">
      <c r="B272" s="4"/>
      <c r="C272" s="4"/>
    </row>
    <row r="273" ht="15.75" customHeight="1">
      <c r="B273" s="4"/>
      <c r="C273" s="4"/>
    </row>
    <row r="274" ht="15.75" customHeight="1">
      <c r="B274" s="4"/>
      <c r="C274" s="4"/>
    </row>
    <row r="275" ht="15.75" customHeight="1">
      <c r="B275" s="4"/>
      <c r="C275" s="4"/>
    </row>
    <row r="276" ht="15.75" customHeight="1">
      <c r="B276" s="4"/>
      <c r="C276" s="4"/>
    </row>
    <row r="277" ht="15.75" customHeight="1">
      <c r="B277" s="4"/>
      <c r="C277" s="4"/>
    </row>
    <row r="278" ht="15.75" customHeight="1">
      <c r="B278" s="4"/>
      <c r="C278" s="4"/>
    </row>
    <row r="279" ht="15.75" customHeight="1">
      <c r="B279" s="4"/>
      <c r="C279" s="4"/>
    </row>
    <row r="280" ht="15.75" customHeight="1">
      <c r="B280" s="4"/>
      <c r="C280" s="4"/>
    </row>
    <row r="281" ht="15.75" customHeight="1">
      <c r="B281" s="4"/>
      <c r="C281" s="4"/>
    </row>
    <row r="282" ht="15.75" customHeight="1">
      <c r="B282" s="4"/>
      <c r="C282" s="4"/>
    </row>
    <row r="283" ht="15.75" customHeight="1">
      <c r="B283" s="4"/>
      <c r="C283" s="4"/>
    </row>
    <row r="284" ht="15.75" customHeight="1">
      <c r="B284" s="4"/>
      <c r="C284" s="4"/>
    </row>
    <row r="285" ht="15.75" customHeight="1">
      <c r="B285" s="4"/>
      <c r="C285" s="4"/>
    </row>
    <row r="286" ht="15.75" customHeight="1">
      <c r="B286" s="4"/>
      <c r="C286" s="4"/>
    </row>
    <row r="287" ht="15.75" customHeight="1">
      <c r="B287" s="4"/>
      <c r="C287" s="4"/>
    </row>
    <row r="288" ht="15.75" customHeight="1">
      <c r="B288" s="4"/>
      <c r="C288" s="4"/>
    </row>
    <row r="289" ht="15.75" customHeight="1">
      <c r="B289" s="4"/>
      <c r="C289" s="4"/>
    </row>
    <row r="290" ht="15.75" customHeight="1">
      <c r="B290" s="4"/>
      <c r="C290" s="4"/>
    </row>
    <row r="291" ht="15.75" customHeight="1">
      <c r="B291" s="4"/>
      <c r="C291" s="4"/>
    </row>
    <row r="292" ht="15.75" customHeight="1">
      <c r="B292" s="4"/>
      <c r="C292" s="4"/>
    </row>
    <row r="293" ht="15.75" customHeight="1">
      <c r="B293" s="4"/>
      <c r="C293" s="4"/>
    </row>
    <row r="294" ht="15.75" customHeight="1">
      <c r="B294" s="4"/>
      <c r="C294" s="4"/>
    </row>
    <row r="295" ht="15.75" customHeight="1">
      <c r="B295" s="4"/>
      <c r="C295" s="4"/>
    </row>
    <row r="296" ht="15.75" customHeight="1">
      <c r="B296" s="4"/>
      <c r="C296" s="4"/>
    </row>
    <row r="297" ht="15.75" customHeight="1">
      <c r="B297" s="4"/>
      <c r="C297" s="4"/>
    </row>
    <row r="298" ht="15.75" customHeight="1">
      <c r="B298" s="4"/>
      <c r="C298" s="4"/>
    </row>
    <row r="299" ht="15.75" customHeight="1">
      <c r="B299" s="4"/>
      <c r="C299" s="4"/>
    </row>
    <row r="300" ht="15.75" customHeight="1">
      <c r="B300" s="4"/>
      <c r="C300" s="4"/>
    </row>
    <row r="301" ht="15.75" customHeight="1">
      <c r="B301" s="4"/>
      <c r="C301" s="4"/>
    </row>
    <row r="302" ht="15.75" customHeight="1">
      <c r="B302" s="4"/>
      <c r="C302" s="4"/>
    </row>
    <row r="303" ht="15.75" customHeight="1">
      <c r="B303" s="4"/>
      <c r="C303" s="4"/>
    </row>
    <row r="304" ht="15.75" customHeight="1">
      <c r="B304" s="4"/>
      <c r="C304" s="4"/>
    </row>
    <row r="305" ht="15.75" customHeight="1">
      <c r="B305" s="4"/>
      <c r="C305" s="4"/>
    </row>
    <row r="306" ht="15.75" customHeight="1">
      <c r="B306" s="4"/>
      <c r="C306" s="4"/>
    </row>
    <row r="307" ht="15.75" customHeight="1">
      <c r="B307" s="4"/>
      <c r="C307" s="4"/>
    </row>
    <row r="308" ht="15.75" customHeight="1">
      <c r="B308" s="4"/>
      <c r="C308" s="4"/>
    </row>
    <row r="309" ht="15.75" customHeight="1">
      <c r="B309" s="4"/>
      <c r="C309" s="4"/>
    </row>
    <row r="310" ht="15.75" customHeight="1">
      <c r="B310" s="4"/>
      <c r="C310" s="4"/>
    </row>
    <row r="311" ht="15.75" customHeight="1">
      <c r="B311" s="4"/>
      <c r="C311" s="4"/>
    </row>
    <row r="312" ht="15.75" customHeight="1">
      <c r="B312" s="4"/>
      <c r="C312" s="4"/>
    </row>
    <row r="313" ht="15.75" customHeight="1">
      <c r="B313" s="4"/>
      <c r="C313" s="4"/>
    </row>
    <row r="314" ht="15.75" customHeight="1">
      <c r="B314" s="4"/>
      <c r="C314" s="4"/>
    </row>
    <row r="315" ht="15.75" customHeight="1">
      <c r="B315" s="4"/>
      <c r="C315" s="4"/>
    </row>
    <row r="316" ht="15.75" customHeight="1">
      <c r="B316" s="4"/>
      <c r="C316" s="4"/>
    </row>
    <row r="317" ht="15.75" customHeight="1">
      <c r="B317" s="4"/>
      <c r="C317" s="4"/>
    </row>
    <row r="318" ht="15.75" customHeight="1">
      <c r="B318" s="4"/>
      <c r="C318" s="4"/>
    </row>
    <row r="319" ht="15.75" customHeight="1">
      <c r="B319" s="4"/>
      <c r="C319" s="4"/>
    </row>
    <row r="320" ht="15.75" customHeight="1">
      <c r="B320" s="4"/>
      <c r="C320" s="4"/>
    </row>
    <row r="321" ht="15.75" customHeight="1">
      <c r="B321" s="4"/>
      <c r="C321" s="4"/>
    </row>
    <row r="322" ht="15.75" customHeight="1">
      <c r="B322" s="4"/>
      <c r="C322" s="4"/>
    </row>
    <row r="323" ht="15.75" customHeight="1">
      <c r="B323" s="4"/>
      <c r="C323" s="4"/>
    </row>
    <row r="324" ht="15.75" customHeight="1">
      <c r="B324" s="4"/>
      <c r="C324" s="4"/>
    </row>
    <row r="325" ht="15.75" customHeight="1">
      <c r="B325" s="4"/>
      <c r="C325" s="4"/>
    </row>
    <row r="326" ht="15.75" customHeight="1">
      <c r="B326" s="4"/>
      <c r="C326" s="4"/>
    </row>
    <row r="327" ht="15.75" customHeight="1">
      <c r="B327" s="4"/>
      <c r="C327" s="4"/>
    </row>
    <row r="328" ht="15.75" customHeight="1">
      <c r="B328" s="4"/>
      <c r="C328" s="4"/>
    </row>
    <row r="329" ht="15.75" customHeight="1">
      <c r="B329" s="4"/>
      <c r="C329" s="4"/>
    </row>
    <row r="330" ht="15.75" customHeight="1">
      <c r="B330" s="4"/>
      <c r="C330" s="4"/>
    </row>
    <row r="331" ht="15.75" customHeight="1">
      <c r="B331" s="4"/>
      <c r="C331" s="4"/>
    </row>
    <row r="332" ht="15.75" customHeight="1">
      <c r="B332" s="4"/>
      <c r="C332" s="4"/>
    </row>
    <row r="333" ht="15.75" customHeight="1">
      <c r="B333" s="4"/>
      <c r="C333" s="4"/>
    </row>
    <row r="334" ht="15.75" customHeight="1">
      <c r="B334" s="4"/>
      <c r="C334" s="4"/>
    </row>
    <row r="335" ht="15.75" customHeight="1">
      <c r="B335" s="4"/>
      <c r="C335" s="4"/>
    </row>
    <row r="336" ht="15.75" customHeight="1">
      <c r="B336" s="4"/>
      <c r="C336" s="4"/>
    </row>
    <row r="337" ht="15.75" customHeight="1">
      <c r="B337" s="4"/>
      <c r="C337" s="4"/>
    </row>
    <row r="338" ht="15.75" customHeight="1">
      <c r="B338" s="4"/>
      <c r="C338" s="4"/>
    </row>
    <row r="339" ht="15.75" customHeight="1">
      <c r="B339" s="4"/>
      <c r="C339" s="4"/>
    </row>
    <row r="340" ht="15.75" customHeight="1">
      <c r="B340" s="4"/>
      <c r="C340" s="4"/>
    </row>
    <row r="341" ht="15.75" customHeight="1">
      <c r="B341" s="4"/>
      <c r="C341" s="4"/>
    </row>
    <row r="342" ht="15.75" customHeight="1">
      <c r="B342" s="4"/>
      <c r="C342" s="4"/>
    </row>
    <row r="343" ht="15.75" customHeight="1">
      <c r="B343" s="4"/>
      <c r="C343" s="4"/>
    </row>
    <row r="344" ht="15.75" customHeight="1">
      <c r="B344" s="4"/>
      <c r="C344" s="4"/>
    </row>
    <row r="345" ht="15.75" customHeight="1">
      <c r="B345" s="4"/>
      <c r="C345" s="4"/>
    </row>
    <row r="346" ht="15.75" customHeight="1">
      <c r="B346" s="4"/>
      <c r="C346" s="4"/>
    </row>
    <row r="347" ht="15.75" customHeight="1">
      <c r="B347" s="4"/>
      <c r="C347" s="4"/>
    </row>
    <row r="348" ht="15.75" customHeight="1">
      <c r="B348" s="4"/>
      <c r="C348" s="4"/>
    </row>
    <row r="349" ht="15.75" customHeight="1">
      <c r="B349" s="4"/>
      <c r="C349" s="4"/>
    </row>
    <row r="350" ht="15.75" customHeight="1">
      <c r="B350" s="4"/>
      <c r="C350" s="4"/>
    </row>
    <row r="351" ht="15.75" customHeight="1">
      <c r="B351" s="4"/>
      <c r="C351" s="4"/>
    </row>
    <row r="352" ht="15.75" customHeight="1">
      <c r="B352" s="4"/>
      <c r="C352" s="4"/>
    </row>
    <row r="353" ht="15.75" customHeight="1">
      <c r="B353" s="4"/>
      <c r="C353" s="4"/>
    </row>
    <row r="354" ht="15.75" customHeight="1">
      <c r="B354" s="4"/>
      <c r="C354" s="4"/>
    </row>
    <row r="355" ht="15.75" customHeight="1">
      <c r="B355" s="4"/>
      <c r="C355" s="4"/>
    </row>
    <row r="356" ht="15.75" customHeight="1">
      <c r="B356" s="4"/>
      <c r="C356" s="4"/>
    </row>
    <row r="357" ht="15.75" customHeight="1">
      <c r="B357" s="4"/>
      <c r="C357" s="4"/>
    </row>
    <row r="358" ht="15.75" customHeight="1">
      <c r="B358" s="4"/>
      <c r="C358" s="4"/>
    </row>
    <row r="359" ht="15.75" customHeight="1">
      <c r="B359" s="4"/>
      <c r="C359" s="4"/>
    </row>
    <row r="360" ht="15.75" customHeight="1">
      <c r="B360" s="4"/>
      <c r="C360" s="4"/>
    </row>
    <row r="361" ht="15.75" customHeight="1">
      <c r="B361" s="4"/>
      <c r="C361" s="4"/>
    </row>
    <row r="362" ht="15.75" customHeight="1">
      <c r="B362" s="4"/>
      <c r="C362" s="4"/>
    </row>
    <row r="363" ht="15.75" customHeight="1">
      <c r="B363" s="4"/>
      <c r="C363" s="4"/>
    </row>
    <row r="364" ht="15.75" customHeight="1">
      <c r="B364" s="4"/>
      <c r="C364" s="4"/>
    </row>
    <row r="365" ht="15.75" customHeight="1">
      <c r="B365" s="4"/>
      <c r="C365" s="4"/>
    </row>
    <row r="366" ht="15.75" customHeight="1">
      <c r="B366" s="4"/>
      <c r="C366" s="4"/>
    </row>
    <row r="367" ht="15.75" customHeight="1">
      <c r="B367" s="4"/>
      <c r="C367" s="4"/>
    </row>
    <row r="368" ht="15.75" customHeight="1">
      <c r="B368" s="4"/>
      <c r="C368" s="4"/>
    </row>
    <row r="369" ht="15.75" customHeight="1">
      <c r="B369" s="4"/>
      <c r="C369" s="4"/>
    </row>
    <row r="370" ht="15.75" customHeight="1">
      <c r="B370" s="4"/>
      <c r="C370" s="4"/>
    </row>
    <row r="371" ht="15.75" customHeight="1">
      <c r="B371" s="4"/>
      <c r="C371" s="4"/>
    </row>
    <row r="372" ht="15.75" customHeight="1">
      <c r="B372" s="4"/>
      <c r="C372" s="4"/>
    </row>
    <row r="373" ht="15.75" customHeight="1">
      <c r="B373" s="4"/>
      <c r="C373" s="4"/>
    </row>
    <row r="374" ht="15.75" customHeight="1">
      <c r="B374" s="4"/>
      <c r="C374" s="4"/>
    </row>
    <row r="375" ht="15.75" customHeight="1">
      <c r="B375" s="4"/>
      <c r="C375" s="4"/>
    </row>
    <row r="376" ht="15.75" customHeight="1">
      <c r="B376" s="4"/>
      <c r="C376" s="4"/>
    </row>
    <row r="377" ht="15.75" customHeight="1">
      <c r="B377" s="4"/>
      <c r="C377" s="4"/>
    </row>
    <row r="378" ht="15.75" customHeight="1">
      <c r="B378" s="4"/>
      <c r="C378" s="4"/>
    </row>
    <row r="379" ht="15.75" customHeight="1">
      <c r="B379" s="4"/>
      <c r="C379" s="4"/>
    </row>
    <row r="380" ht="15.75" customHeight="1">
      <c r="B380" s="4"/>
      <c r="C380" s="4"/>
    </row>
    <row r="381" ht="15.75" customHeight="1">
      <c r="B381" s="4"/>
      <c r="C381" s="4"/>
    </row>
    <row r="382" ht="15.75" customHeight="1">
      <c r="B382" s="4"/>
      <c r="C382" s="4"/>
    </row>
    <row r="383" ht="15.75" customHeight="1">
      <c r="B383" s="4"/>
      <c r="C383" s="4"/>
    </row>
    <row r="384" ht="15.75" customHeight="1">
      <c r="B384" s="4"/>
      <c r="C384" s="4"/>
    </row>
    <row r="385" ht="15.75" customHeight="1">
      <c r="B385" s="4"/>
      <c r="C385" s="4"/>
    </row>
    <row r="386" ht="15.75" customHeight="1">
      <c r="B386" s="4"/>
      <c r="C386" s="4"/>
    </row>
    <row r="387" ht="15.75" customHeight="1">
      <c r="B387" s="4"/>
      <c r="C387" s="4"/>
    </row>
    <row r="388" ht="15.75" customHeight="1">
      <c r="B388" s="4"/>
      <c r="C388" s="4"/>
    </row>
    <row r="389" ht="15.75" customHeight="1">
      <c r="B389" s="4"/>
      <c r="C389" s="4"/>
    </row>
    <row r="390" ht="15.75" customHeight="1">
      <c r="B390" s="4"/>
      <c r="C390" s="4"/>
    </row>
    <row r="391" ht="15.75" customHeight="1">
      <c r="B391" s="4"/>
      <c r="C391" s="4"/>
    </row>
    <row r="392" ht="15.75" customHeight="1">
      <c r="B392" s="4"/>
      <c r="C392" s="4"/>
    </row>
    <row r="393" ht="15.75" customHeight="1">
      <c r="B393" s="4"/>
      <c r="C393" s="4"/>
    </row>
    <row r="394" ht="15.75" customHeight="1">
      <c r="B394" s="4"/>
      <c r="C394" s="4"/>
    </row>
    <row r="395" ht="15.75" customHeight="1">
      <c r="B395" s="4"/>
      <c r="C395" s="4"/>
    </row>
    <row r="396" ht="15.75" customHeight="1">
      <c r="B396" s="4"/>
      <c r="C396" s="4"/>
    </row>
    <row r="397" ht="15.75" customHeight="1">
      <c r="B397" s="4"/>
      <c r="C397" s="4"/>
    </row>
    <row r="398" ht="15.75" customHeight="1">
      <c r="B398" s="4"/>
      <c r="C398" s="4"/>
    </row>
    <row r="399" ht="15.75" customHeight="1">
      <c r="B399" s="4"/>
      <c r="C399" s="4"/>
    </row>
    <row r="400" ht="15.75" customHeight="1">
      <c r="B400" s="4"/>
      <c r="C400" s="4"/>
    </row>
    <row r="401" ht="15.75" customHeight="1">
      <c r="B401" s="4"/>
      <c r="C401" s="4"/>
    </row>
    <row r="402" ht="15.75" customHeight="1">
      <c r="B402" s="4"/>
      <c r="C402" s="4"/>
    </row>
    <row r="403" ht="15.75" customHeight="1">
      <c r="B403" s="4"/>
      <c r="C403" s="4"/>
    </row>
    <row r="404" ht="15.75" customHeight="1">
      <c r="B404" s="4"/>
      <c r="C404" s="4"/>
    </row>
    <row r="405" ht="15.75" customHeight="1">
      <c r="B405" s="4"/>
      <c r="C405" s="4"/>
    </row>
    <row r="406" ht="15.75" customHeight="1">
      <c r="B406" s="4"/>
      <c r="C406" s="4"/>
    </row>
    <row r="407" ht="15.75" customHeight="1">
      <c r="B407" s="4"/>
      <c r="C407" s="4"/>
    </row>
    <row r="408" ht="15.75" customHeight="1">
      <c r="B408" s="4"/>
      <c r="C408" s="4"/>
    </row>
    <row r="409" ht="15.75" customHeight="1">
      <c r="B409" s="4"/>
      <c r="C409" s="4"/>
    </row>
    <row r="410" ht="15.75" customHeight="1">
      <c r="B410" s="4"/>
      <c r="C410" s="4"/>
    </row>
    <row r="411" ht="15.75" customHeight="1">
      <c r="B411" s="4"/>
      <c r="C411" s="4"/>
    </row>
    <row r="412" ht="15.75" customHeight="1">
      <c r="B412" s="4"/>
      <c r="C412" s="4"/>
    </row>
    <row r="413" ht="15.75" customHeight="1">
      <c r="B413" s="4"/>
      <c r="C413" s="4"/>
    </row>
    <row r="414" ht="15.75" customHeight="1">
      <c r="B414" s="4"/>
      <c r="C414" s="4"/>
    </row>
    <row r="415" ht="15.75" customHeight="1">
      <c r="B415" s="4"/>
      <c r="C415" s="4"/>
    </row>
    <row r="416" ht="15.75" customHeight="1">
      <c r="B416" s="4"/>
      <c r="C416" s="4"/>
    </row>
    <row r="417" ht="15.75" customHeight="1">
      <c r="B417" s="4"/>
      <c r="C417" s="4"/>
    </row>
    <row r="418" ht="15.75" customHeight="1">
      <c r="B418" s="4"/>
      <c r="C418" s="4"/>
    </row>
    <row r="419" ht="15.75" customHeight="1">
      <c r="B419" s="4"/>
      <c r="C419" s="4"/>
    </row>
    <row r="420" ht="15.75" customHeight="1">
      <c r="B420" s="4"/>
      <c r="C420" s="4"/>
    </row>
    <row r="421" ht="15.75" customHeight="1">
      <c r="B421" s="4"/>
      <c r="C421" s="4"/>
    </row>
    <row r="422" ht="15.75" customHeight="1">
      <c r="B422" s="4"/>
      <c r="C422" s="4"/>
    </row>
    <row r="423" ht="15.75" customHeight="1">
      <c r="B423" s="4"/>
      <c r="C423" s="4"/>
    </row>
    <row r="424" ht="15.75" customHeight="1">
      <c r="B424" s="4"/>
      <c r="C424" s="4"/>
    </row>
    <row r="425" ht="15.75" customHeight="1">
      <c r="B425" s="4"/>
      <c r="C425" s="4"/>
    </row>
    <row r="426" ht="15.75" customHeight="1">
      <c r="B426" s="4"/>
      <c r="C426" s="4"/>
    </row>
    <row r="427" ht="15.75" customHeight="1">
      <c r="B427" s="4"/>
      <c r="C427" s="4"/>
    </row>
    <row r="428" ht="15.75" customHeight="1">
      <c r="B428" s="4"/>
      <c r="C428" s="4"/>
    </row>
    <row r="429" ht="15.75" customHeight="1">
      <c r="B429" s="4"/>
      <c r="C429" s="4"/>
    </row>
    <row r="430" ht="15.75" customHeight="1">
      <c r="B430" s="4"/>
      <c r="C430" s="4"/>
    </row>
    <row r="431" ht="15.75" customHeight="1">
      <c r="B431" s="4"/>
      <c r="C431" s="4"/>
    </row>
    <row r="432" ht="15.75" customHeight="1">
      <c r="B432" s="4"/>
      <c r="C432" s="4"/>
    </row>
    <row r="433" ht="15.75" customHeight="1">
      <c r="B433" s="4"/>
      <c r="C433" s="4"/>
    </row>
    <row r="434" ht="15.75" customHeight="1">
      <c r="B434" s="4"/>
      <c r="C434" s="4"/>
    </row>
    <row r="435" ht="15.75" customHeight="1">
      <c r="B435" s="4"/>
      <c r="C435" s="4"/>
    </row>
    <row r="436" ht="15.75" customHeight="1">
      <c r="B436" s="4"/>
      <c r="C436" s="4"/>
    </row>
    <row r="437" ht="15.75" customHeight="1">
      <c r="B437" s="4"/>
      <c r="C437" s="4"/>
    </row>
    <row r="438" ht="15.75" customHeight="1">
      <c r="B438" s="4"/>
      <c r="C438" s="4"/>
    </row>
    <row r="439" ht="15.75" customHeight="1">
      <c r="B439" s="4"/>
      <c r="C439" s="4"/>
    </row>
    <row r="440" ht="15.75" customHeight="1">
      <c r="B440" s="4"/>
      <c r="C440" s="4"/>
    </row>
    <row r="441" ht="15.75" customHeight="1">
      <c r="B441" s="4"/>
      <c r="C441" s="4"/>
    </row>
    <row r="442" ht="15.75" customHeight="1">
      <c r="B442" s="4"/>
      <c r="C442" s="4"/>
    </row>
    <row r="443" ht="15.75" customHeight="1">
      <c r="B443" s="4"/>
      <c r="C443" s="4"/>
    </row>
    <row r="444" ht="15.75" customHeight="1">
      <c r="B444" s="4"/>
      <c r="C444" s="4"/>
    </row>
    <row r="445" ht="15.75" customHeight="1">
      <c r="B445" s="4"/>
      <c r="C445" s="4"/>
    </row>
    <row r="446" ht="15.75" customHeight="1">
      <c r="B446" s="4"/>
      <c r="C446" s="4"/>
    </row>
    <row r="447" ht="15.75" customHeight="1">
      <c r="B447" s="4"/>
      <c r="C447" s="4"/>
    </row>
    <row r="448" ht="15.75" customHeight="1">
      <c r="B448" s="4"/>
      <c r="C448" s="4"/>
    </row>
    <row r="449" ht="15.75" customHeight="1">
      <c r="B449" s="4"/>
      <c r="C449" s="4"/>
    </row>
    <row r="450" ht="15.75" customHeight="1">
      <c r="B450" s="4"/>
      <c r="C450" s="4"/>
    </row>
    <row r="451" ht="15.75" customHeight="1">
      <c r="B451" s="4"/>
      <c r="C451" s="4"/>
    </row>
    <row r="452" ht="15.75" customHeight="1">
      <c r="B452" s="4"/>
      <c r="C452" s="4"/>
    </row>
    <row r="453" ht="15.75" customHeight="1">
      <c r="B453" s="4"/>
      <c r="C453" s="4"/>
    </row>
    <row r="454" ht="15.75" customHeight="1">
      <c r="B454" s="4"/>
      <c r="C454" s="4"/>
    </row>
    <row r="455" ht="15.75" customHeight="1">
      <c r="B455" s="4"/>
      <c r="C455" s="4"/>
    </row>
    <row r="456" ht="15.75" customHeight="1">
      <c r="B456" s="4"/>
      <c r="C456" s="4"/>
    </row>
    <row r="457" ht="15.75" customHeight="1">
      <c r="B457" s="4"/>
      <c r="C457" s="4"/>
    </row>
    <row r="458" ht="15.75" customHeight="1">
      <c r="B458" s="4"/>
      <c r="C458" s="4"/>
    </row>
    <row r="459" ht="15.75" customHeight="1">
      <c r="B459" s="4"/>
      <c r="C459" s="4"/>
    </row>
    <row r="460" ht="15.75" customHeight="1">
      <c r="B460" s="4"/>
      <c r="C460" s="4"/>
    </row>
    <row r="461" ht="15.75" customHeight="1">
      <c r="B461" s="4"/>
      <c r="C461" s="4"/>
    </row>
    <row r="462" ht="15.75" customHeight="1">
      <c r="B462" s="4"/>
      <c r="C462" s="4"/>
    </row>
    <row r="463" ht="15.75" customHeight="1">
      <c r="B463" s="4"/>
      <c r="C463" s="4"/>
    </row>
    <row r="464" ht="15.75" customHeight="1">
      <c r="B464" s="4"/>
      <c r="C464" s="4"/>
    </row>
    <row r="465" ht="15.75" customHeight="1">
      <c r="B465" s="4"/>
      <c r="C465" s="4"/>
    </row>
    <row r="466" ht="15.75" customHeight="1">
      <c r="B466" s="4"/>
      <c r="C466" s="4"/>
    </row>
    <row r="467" ht="15.75" customHeight="1">
      <c r="B467" s="4"/>
      <c r="C467" s="4"/>
    </row>
    <row r="468" ht="15.75" customHeight="1">
      <c r="B468" s="4"/>
      <c r="C468" s="4"/>
    </row>
    <row r="469" ht="15.75" customHeight="1">
      <c r="B469" s="4"/>
      <c r="C469" s="4"/>
    </row>
    <row r="470" ht="15.75" customHeight="1">
      <c r="B470" s="4"/>
      <c r="C470" s="4"/>
    </row>
    <row r="471" ht="15.75" customHeight="1">
      <c r="B471" s="4"/>
      <c r="C471" s="4"/>
    </row>
    <row r="472" ht="15.75" customHeight="1">
      <c r="B472" s="4"/>
      <c r="C472" s="4"/>
    </row>
    <row r="473" ht="15.75" customHeight="1">
      <c r="B473" s="4"/>
      <c r="C473" s="4"/>
    </row>
    <row r="474" ht="15.75" customHeight="1">
      <c r="B474" s="4"/>
      <c r="C474" s="4"/>
    </row>
    <row r="475" ht="15.75" customHeight="1">
      <c r="B475" s="4"/>
      <c r="C475" s="4"/>
    </row>
    <row r="476" ht="15.75" customHeight="1">
      <c r="B476" s="4"/>
      <c r="C476" s="4"/>
    </row>
    <row r="477" ht="15.75" customHeight="1">
      <c r="B477" s="4"/>
      <c r="C477" s="4"/>
    </row>
    <row r="478" ht="15.75" customHeight="1">
      <c r="B478" s="4"/>
      <c r="C478" s="4"/>
    </row>
    <row r="479" ht="15.75" customHeight="1">
      <c r="B479" s="4"/>
      <c r="C479" s="4"/>
    </row>
    <row r="480" ht="15.75" customHeight="1">
      <c r="B480" s="4"/>
      <c r="C480" s="4"/>
    </row>
    <row r="481" ht="15.75" customHeight="1">
      <c r="B481" s="4"/>
      <c r="C481" s="4"/>
    </row>
    <row r="482" ht="15.75" customHeight="1">
      <c r="B482" s="4"/>
      <c r="C482" s="4"/>
    </row>
    <row r="483" ht="15.75" customHeight="1">
      <c r="B483" s="4"/>
      <c r="C483" s="4"/>
    </row>
    <row r="484" ht="15.75" customHeight="1">
      <c r="B484" s="4"/>
      <c r="C484" s="4"/>
    </row>
    <row r="485" ht="15.75" customHeight="1">
      <c r="B485" s="4"/>
      <c r="C485" s="4"/>
    </row>
    <row r="486" ht="15.75" customHeight="1">
      <c r="B486" s="4"/>
      <c r="C486" s="4"/>
    </row>
    <row r="487" ht="15.75" customHeight="1">
      <c r="B487" s="4"/>
      <c r="C487" s="4"/>
    </row>
    <row r="488" ht="15.75" customHeight="1">
      <c r="B488" s="4"/>
      <c r="C488" s="4"/>
    </row>
    <row r="489" ht="15.75" customHeight="1">
      <c r="B489" s="4"/>
      <c r="C489" s="4"/>
    </row>
    <row r="490" ht="15.75" customHeight="1">
      <c r="B490" s="4"/>
      <c r="C490" s="4"/>
    </row>
    <row r="491" ht="15.75" customHeight="1">
      <c r="B491" s="4"/>
      <c r="C491" s="4"/>
    </row>
    <row r="492" ht="15.75" customHeight="1">
      <c r="B492" s="4"/>
      <c r="C492" s="4"/>
    </row>
    <row r="493" ht="15.75" customHeight="1">
      <c r="B493" s="4"/>
      <c r="C493" s="4"/>
    </row>
    <row r="494" ht="15.75" customHeight="1">
      <c r="B494" s="4"/>
      <c r="C494" s="4"/>
    </row>
    <row r="495" ht="15.75" customHeight="1">
      <c r="B495" s="4"/>
      <c r="C495" s="4"/>
    </row>
    <row r="496" ht="15.75" customHeight="1">
      <c r="B496" s="4"/>
      <c r="C496" s="4"/>
    </row>
    <row r="497" ht="15.75" customHeight="1">
      <c r="B497" s="4"/>
      <c r="C497" s="4"/>
    </row>
    <row r="498" ht="15.75" customHeight="1">
      <c r="B498" s="4"/>
      <c r="C498" s="4"/>
    </row>
    <row r="499" ht="15.75" customHeight="1">
      <c r="B499" s="4"/>
      <c r="C499" s="4"/>
    </row>
    <row r="500" ht="15.75" customHeight="1">
      <c r="B500" s="4"/>
      <c r="C500" s="4"/>
    </row>
    <row r="501" ht="15.75" customHeight="1">
      <c r="B501" s="4"/>
      <c r="C501" s="4"/>
    </row>
    <row r="502" ht="15.75" customHeight="1">
      <c r="B502" s="4"/>
      <c r="C502" s="4"/>
    </row>
    <row r="503" ht="15.75" customHeight="1">
      <c r="B503" s="4"/>
      <c r="C503" s="4"/>
    </row>
    <row r="504" ht="15.75" customHeight="1">
      <c r="B504" s="4"/>
      <c r="C504" s="4"/>
    </row>
    <row r="505" ht="15.75" customHeight="1">
      <c r="B505" s="4"/>
      <c r="C505" s="4"/>
    </row>
    <row r="506" ht="15.75" customHeight="1">
      <c r="B506" s="4"/>
      <c r="C506" s="4"/>
    </row>
    <row r="507" ht="15.75" customHeight="1">
      <c r="B507" s="4"/>
      <c r="C507" s="4"/>
    </row>
    <row r="508" ht="15.75" customHeight="1">
      <c r="B508" s="4"/>
      <c r="C508" s="4"/>
    </row>
    <row r="509" ht="15.75" customHeight="1">
      <c r="B509" s="4"/>
      <c r="C509" s="4"/>
    </row>
    <row r="510" ht="15.75" customHeight="1">
      <c r="B510" s="4"/>
      <c r="C510" s="4"/>
    </row>
    <row r="511" ht="15.75" customHeight="1">
      <c r="B511" s="4"/>
      <c r="C511" s="4"/>
    </row>
    <row r="512" ht="15.75" customHeight="1">
      <c r="B512" s="4"/>
      <c r="C512" s="4"/>
    </row>
    <row r="513" ht="15.75" customHeight="1">
      <c r="B513" s="4"/>
      <c r="C513" s="4"/>
    </row>
    <row r="514" ht="15.75" customHeight="1">
      <c r="B514" s="4"/>
      <c r="C514" s="4"/>
    </row>
    <row r="515" ht="15.75" customHeight="1">
      <c r="B515" s="4"/>
      <c r="C515" s="4"/>
    </row>
    <row r="516" ht="15.75" customHeight="1">
      <c r="B516" s="4"/>
      <c r="C516" s="4"/>
    </row>
    <row r="517" ht="15.75" customHeight="1">
      <c r="B517" s="4"/>
      <c r="C517" s="4"/>
    </row>
    <row r="518" ht="15.75" customHeight="1">
      <c r="B518" s="4"/>
      <c r="C518" s="4"/>
    </row>
    <row r="519" ht="15.75" customHeight="1">
      <c r="B519" s="4"/>
      <c r="C519" s="4"/>
    </row>
    <row r="520" ht="15.75" customHeight="1">
      <c r="B520" s="4"/>
      <c r="C520" s="4"/>
    </row>
    <row r="521" ht="15.75" customHeight="1">
      <c r="B521" s="4"/>
      <c r="C521" s="4"/>
    </row>
    <row r="522" ht="15.75" customHeight="1">
      <c r="B522" s="4"/>
      <c r="C522" s="4"/>
    </row>
    <row r="523" ht="15.75" customHeight="1">
      <c r="B523" s="4"/>
      <c r="C523" s="4"/>
    </row>
    <row r="524" ht="15.75" customHeight="1">
      <c r="B524" s="4"/>
      <c r="C524" s="4"/>
    </row>
    <row r="525" ht="15.75" customHeight="1">
      <c r="B525" s="4"/>
      <c r="C525" s="4"/>
    </row>
    <row r="526" ht="15.75" customHeight="1">
      <c r="B526" s="4"/>
      <c r="C526" s="4"/>
    </row>
    <row r="527" ht="15.75" customHeight="1">
      <c r="B527" s="4"/>
      <c r="C527" s="4"/>
    </row>
    <row r="528" ht="15.75" customHeight="1">
      <c r="B528" s="4"/>
      <c r="C528" s="4"/>
    </row>
    <row r="529" ht="15.75" customHeight="1">
      <c r="B529" s="4"/>
      <c r="C529" s="4"/>
    </row>
    <row r="530" ht="15.75" customHeight="1">
      <c r="B530" s="4"/>
      <c r="C530" s="4"/>
    </row>
    <row r="531" ht="15.75" customHeight="1">
      <c r="B531" s="4"/>
      <c r="C531" s="4"/>
    </row>
    <row r="532" ht="15.75" customHeight="1">
      <c r="B532" s="4"/>
      <c r="C532" s="4"/>
    </row>
    <row r="533" ht="15.75" customHeight="1">
      <c r="B533" s="4"/>
      <c r="C533" s="4"/>
    </row>
    <row r="534" ht="15.75" customHeight="1">
      <c r="B534" s="4"/>
      <c r="C534" s="4"/>
    </row>
    <row r="535" ht="15.75" customHeight="1">
      <c r="B535" s="4"/>
      <c r="C535" s="4"/>
    </row>
    <row r="536" ht="15.75" customHeight="1">
      <c r="B536" s="4"/>
      <c r="C536" s="4"/>
    </row>
    <row r="537" ht="15.75" customHeight="1">
      <c r="B537" s="4"/>
      <c r="C537" s="4"/>
    </row>
    <row r="538" ht="15.75" customHeight="1">
      <c r="B538" s="4"/>
      <c r="C538" s="4"/>
    </row>
    <row r="539" ht="15.75" customHeight="1">
      <c r="B539" s="4"/>
      <c r="C539" s="4"/>
    </row>
    <row r="540" ht="15.75" customHeight="1">
      <c r="B540" s="4"/>
      <c r="C540" s="4"/>
    </row>
    <row r="541" ht="15.75" customHeight="1">
      <c r="B541" s="4"/>
      <c r="C541" s="4"/>
    </row>
    <row r="542" ht="15.75" customHeight="1">
      <c r="B542" s="4"/>
      <c r="C542" s="4"/>
    </row>
    <row r="543" ht="15.75" customHeight="1">
      <c r="B543" s="4"/>
      <c r="C543" s="4"/>
    </row>
    <row r="544" ht="15.75" customHeight="1">
      <c r="B544" s="4"/>
      <c r="C544" s="4"/>
    </row>
    <row r="545" ht="15.75" customHeight="1">
      <c r="B545" s="4"/>
      <c r="C545" s="4"/>
    </row>
    <row r="546" ht="15.75" customHeight="1">
      <c r="B546" s="4"/>
      <c r="C546" s="4"/>
    </row>
    <row r="547" ht="15.75" customHeight="1">
      <c r="B547" s="4"/>
      <c r="C547" s="4"/>
    </row>
    <row r="548" ht="15.75" customHeight="1">
      <c r="B548" s="4"/>
      <c r="C548" s="4"/>
    </row>
    <row r="549" ht="15.75" customHeight="1">
      <c r="B549" s="4"/>
      <c r="C549" s="4"/>
    </row>
    <row r="550" ht="15.75" customHeight="1">
      <c r="B550" s="4"/>
      <c r="C550" s="4"/>
    </row>
    <row r="551" ht="15.75" customHeight="1">
      <c r="B551" s="4"/>
      <c r="C551" s="4"/>
    </row>
    <row r="552" ht="15.75" customHeight="1">
      <c r="B552" s="4"/>
      <c r="C552" s="4"/>
    </row>
    <row r="553" ht="15.75" customHeight="1">
      <c r="B553" s="4"/>
      <c r="C553" s="4"/>
    </row>
    <row r="554" ht="15.75" customHeight="1">
      <c r="B554" s="4"/>
      <c r="C554" s="4"/>
    </row>
    <row r="555" ht="15.75" customHeight="1">
      <c r="B555" s="4"/>
      <c r="C555" s="4"/>
    </row>
    <row r="556" ht="15.75" customHeight="1">
      <c r="B556" s="4"/>
      <c r="C556" s="4"/>
    </row>
    <row r="557" ht="15.75" customHeight="1">
      <c r="B557" s="4"/>
      <c r="C557" s="4"/>
    </row>
    <row r="558" ht="15.75" customHeight="1">
      <c r="B558" s="4"/>
      <c r="C558" s="4"/>
    </row>
    <row r="559" ht="15.75" customHeight="1">
      <c r="B559" s="4"/>
      <c r="C559" s="4"/>
    </row>
    <row r="560" ht="15.75" customHeight="1">
      <c r="B560" s="4"/>
      <c r="C560" s="4"/>
    </row>
    <row r="561" ht="15.75" customHeight="1">
      <c r="B561" s="4"/>
      <c r="C561" s="4"/>
    </row>
    <row r="562" ht="15.75" customHeight="1">
      <c r="B562" s="4"/>
      <c r="C562" s="4"/>
    </row>
    <row r="563" ht="15.75" customHeight="1">
      <c r="B563" s="4"/>
      <c r="C563" s="4"/>
    </row>
    <row r="564" ht="15.75" customHeight="1">
      <c r="B564" s="4"/>
      <c r="C564" s="4"/>
    </row>
    <row r="565" ht="15.75" customHeight="1">
      <c r="B565" s="4"/>
      <c r="C565" s="4"/>
    </row>
    <row r="566" ht="15.75" customHeight="1">
      <c r="B566" s="4"/>
      <c r="C566" s="4"/>
    </row>
    <row r="567" ht="15.75" customHeight="1">
      <c r="B567" s="4"/>
      <c r="C567" s="4"/>
    </row>
    <row r="568" ht="15.75" customHeight="1">
      <c r="B568" s="4"/>
      <c r="C568" s="4"/>
    </row>
    <row r="569" ht="15.75" customHeight="1">
      <c r="B569" s="4"/>
      <c r="C569" s="4"/>
    </row>
    <row r="570" ht="15.75" customHeight="1">
      <c r="B570" s="4"/>
      <c r="C570" s="4"/>
    </row>
    <row r="571" ht="15.75" customHeight="1">
      <c r="B571" s="4"/>
      <c r="C571" s="4"/>
    </row>
    <row r="572" ht="15.75" customHeight="1">
      <c r="B572" s="4"/>
      <c r="C572" s="4"/>
    </row>
    <row r="573" ht="15.75" customHeight="1">
      <c r="B573" s="4"/>
      <c r="C573" s="4"/>
    </row>
    <row r="574" ht="15.75" customHeight="1">
      <c r="B574" s="4"/>
      <c r="C574" s="4"/>
    </row>
    <row r="575" ht="15.75" customHeight="1">
      <c r="B575" s="4"/>
      <c r="C575" s="4"/>
    </row>
    <row r="576" ht="15.75" customHeight="1">
      <c r="B576" s="4"/>
      <c r="C576" s="4"/>
    </row>
    <row r="577" ht="15.75" customHeight="1">
      <c r="B577" s="4"/>
      <c r="C577" s="4"/>
    </row>
    <row r="578" ht="15.75" customHeight="1">
      <c r="B578" s="4"/>
      <c r="C578" s="4"/>
    </row>
    <row r="579" ht="15.75" customHeight="1">
      <c r="B579" s="4"/>
      <c r="C579" s="4"/>
    </row>
    <row r="580" ht="15.75" customHeight="1">
      <c r="B580" s="4"/>
      <c r="C580" s="4"/>
    </row>
    <row r="581" ht="15.75" customHeight="1">
      <c r="B581" s="4"/>
      <c r="C581" s="4"/>
    </row>
    <row r="582" ht="15.75" customHeight="1">
      <c r="B582" s="4"/>
      <c r="C582" s="4"/>
    </row>
    <row r="583" ht="15.75" customHeight="1">
      <c r="B583" s="4"/>
      <c r="C583" s="4"/>
    </row>
    <row r="584" ht="15.75" customHeight="1">
      <c r="B584" s="4"/>
      <c r="C584" s="4"/>
    </row>
    <row r="585" ht="15.75" customHeight="1">
      <c r="B585" s="4"/>
      <c r="C585" s="4"/>
    </row>
    <row r="586" ht="15.75" customHeight="1">
      <c r="B586" s="4"/>
      <c r="C586" s="4"/>
    </row>
    <row r="587" ht="15.75" customHeight="1">
      <c r="B587" s="4"/>
      <c r="C587" s="4"/>
    </row>
    <row r="588" ht="15.75" customHeight="1">
      <c r="B588" s="4"/>
      <c r="C588" s="4"/>
    </row>
    <row r="589" ht="15.75" customHeight="1">
      <c r="B589" s="4"/>
      <c r="C589" s="4"/>
    </row>
    <row r="590" ht="15.75" customHeight="1">
      <c r="B590" s="4"/>
      <c r="C590" s="4"/>
    </row>
    <row r="591" ht="15.75" customHeight="1">
      <c r="B591" s="4"/>
      <c r="C591" s="4"/>
    </row>
    <row r="592" ht="15.75" customHeight="1">
      <c r="B592" s="4"/>
      <c r="C592" s="4"/>
    </row>
    <row r="593" ht="15.75" customHeight="1">
      <c r="B593" s="4"/>
      <c r="C593" s="4"/>
    </row>
    <row r="594" ht="15.75" customHeight="1">
      <c r="B594" s="4"/>
      <c r="C594" s="4"/>
    </row>
    <row r="595" ht="15.75" customHeight="1">
      <c r="B595" s="4"/>
      <c r="C595" s="4"/>
    </row>
    <row r="596" ht="15.75" customHeight="1">
      <c r="B596" s="4"/>
      <c r="C596" s="4"/>
    </row>
    <row r="597" ht="15.75" customHeight="1">
      <c r="B597" s="4"/>
      <c r="C597" s="4"/>
    </row>
    <row r="598" ht="15.75" customHeight="1">
      <c r="B598" s="4"/>
      <c r="C598" s="4"/>
    </row>
    <row r="599" ht="15.75" customHeight="1">
      <c r="B599" s="4"/>
      <c r="C599" s="4"/>
    </row>
    <row r="600" ht="15.75" customHeight="1">
      <c r="B600" s="4"/>
      <c r="C600" s="4"/>
    </row>
    <row r="601" ht="15.75" customHeight="1">
      <c r="B601" s="4"/>
      <c r="C601" s="4"/>
    </row>
    <row r="602" ht="15.75" customHeight="1">
      <c r="B602" s="4"/>
      <c r="C602" s="4"/>
    </row>
    <row r="603" ht="15.75" customHeight="1">
      <c r="B603" s="4"/>
      <c r="C603" s="4"/>
    </row>
    <row r="604" ht="15.75" customHeight="1">
      <c r="B604" s="4"/>
      <c r="C604" s="4"/>
    </row>
    <row r="605" ht="15.75" customHeight="1">
      <c r="B605" s="4"/>
      <c r="C605" s="4"/>
    </row>
    <row r="606" ht="15.75" customHeight="1">
      <c r="B606" s="4"/>
      <c r="C606" s="4"/>
    </row>
    <row r="607" ht="15.75" customHeight="1">
      <c r="B607" s="4"/>
      <c r="C607" s="4"/>
    </row>
    <row r="608" ht="15.75" customHeight="1">
      <c r="B608" s="4"/>
      <c r="C608" s="4"/>
    </row>
    <row r="609" ht="15.75" customHeight="1">
      <c r="B609" s="4"/>
      <c r="C609" s="4"/>
    </row>
    <row r="610" ht="15.75" customHeight="1">
      <c r="B610" s="4"/>
      <c r="C610" s="4"/>
    </row>
    <row r="611" ht="15.75" customHeight="1">
      <c r="B611" s="4"/>
      <c r="C611" s="4"/>
    </row>
    <row r="612" ht="15.75" customHeight="1">
      <c r="B612" s="4"/>
      <c r="C612" s="4"/>
    </row>
    <row r="613" ht="15.75" customHeight="1">
      <c r="B613" s="4"/>
      <c r="C613" s="4"/>
    </row>
    <row r="614" ht="15.75" customHeight="1">
      <c r="B614" s="4"/>
      <c r="C614" s="4"/>
    </row>
    <row r="615" ht="15.75" customHeight="1">
      <c r="B615" s="4"/>
      <c r="C615" s="4"/>
    </row>
    <row r="616" ht="15.75" customHeight="1">
      <c r="B616" s="4"/>
      <c r="C616" s="4"/>
    </row>
    <row r="617" ht="15.75" customHeight="1">
      <c r="B617" s="4"/>
      <c r="C617" s="4"/>
    </row>
    <row r="618" ht="15.75" customHeight="1">
      <c r="B618" s="4"/>
      <c r="C618" s="4"/>
    </row>
    <row r="619" ht="15.75" customHeight="1">
      <c r="B619" s="4"/>
      <c r="C619" s="4"/>
    </row>
    <row r="620" ht="15.75" customHeight="1">
      <c r="B620" s="4"/>
      <c r="C620" s="4"/>
    </row>
    <row r="621" ht="15.75" customHeight="1">
      <c r="B621" s="4"/>
      <c r="C621" s="4"/>
    </row>
    <row r="622" ht="15.75" customHeight="1">
      <c r="B622" s="4"/>
      <c r="C622" s="4"/>
    </row>
    <row r="623" ht="15.75" customHeight="1">
      <c r="B623" s="4"/>
      <c r="C623" s="4"/>
    </row>
    <row r="624" ht="15.75" customHeight="1">
      <c r="B624" s="4"/>
      <c r="C624" s="4"/>
    </row>
    <row r="625" ht="15.75" customHeight="1">
      <c r="B625" s="4"/>
      <c r="C625" s="4"/>
    </row>
    <row r="626" ht="15.75" customHeight="1">
      <c r="B626" s="4"/>
      <c r="C626" s="4"/>
    </row>
    <row r="627" ht="15.75" customHeight="1">
      <c r="B627" s="4"/>
      <c r="C627" s="4"/>
    </row>
    <row r="628" ht="15.75" customHeight="1">
      <c r="B628" s="4"/>
      <c r="C628" s="4"/>
    </row>
    <row r="629" ht="15.75" customHeight="1">
      <c r="B629" s="4"/>
      <c r="C629" s="4"/>
    </row>
    <row r="630" ht="15.75" customHeight="1">
      <c r="B630" s="4"/>
      <c r="C630" s="4"/>
    </row>
    <row r="631" ht="15.75" customHeight="1">
      <c r="B631" s="4"/>
      <c r="C631" s="4"/>
    </row>
    <row r="632" ht="15.75" customHeight="1">
      <c r="B632" s="4"/>
      <c r="C632" s="4"/>
    </row>
    <row r="633" ht="15.75" customHeight="1">
      <c r="B633" s="4"/>
      <c r="C633" s="4"/>
    </row>
    <row r="634" ht="15.75" customHeight="1">
      <c r="B634" s="4"/>
      <c r="C634" s="4"/>
    </row>
    <row r="635" ht="15.75" customHeight="1">
      <c r="B635" s="4"/>
      <c r="C635" s="4"/>
    </row>
    <row r="636" ht="15.75" customHeight="1">
      <c r="B636" s="4"/>
      <c r="C636" s="4"/>
    </row>
    <row r="637" ht="15.75" customHeight="1">
      <c r="B637" s="4"/>
      <c r="C637" s="4"/>
    </row>
    <row r="638" ht="15.75" customHeight="1">
      <c r="B638" s="4"/>
      <c r="C638" s="4"/>
    </row>
    <row r="639" ht="15.75" customHeight="1">
      <c r="B639" s="4"/>
      <c r="C639" s="4"/>
    </row>
    <row r="640" ht="15.75" customHeight="1">
      <c r="B640" s="4"/>
      <c r="C640" s="4"/>
    </row>
    <row r="641" ht="15.75" customHeight="1">
      <c r="B641" s="4"/>
      <c r="C641" s="4"/>
    </row>
    <row r="642" ht="15.75" customHeight="1">
      <c r="B642" s="4"/>
      <c r="C642" s="4"/>
    </row>
    <row r="643" ht="15.75" customHeight="1">
      <c r="B643" s="4"/>
      <c r="C643" s="4"/>
    </row>
    <row r="644" ht="15.75" customHeight="1">
      <c r="B644" s="4"/>
      <c r="C644" s="4"/>
    </row>
    <row r="645" ht="15.75" customHeight="1">
      <c r="B645" s="4"/>
      <c r="C645" s="4"/>
    </row>
    <row r="646" ht="15.75" customHeight="1">
      <c r="B646" s="4"/>
      <c r="C646" s="4"/>
    </row>
    <row r="647" ht="15.75" customHeight="1">
      <c r="B647" s="4"/>
      <c r="C647" s="4"/>
    </row>
    <row r="648" ht="15.75" customHeight="1">
      <c r="B648" s="4"/>
      <c r="C648" s="4"/>
    </row>
    <row r="649" ht="15.75" customHeight="1">
      <c r="B649" s="4"/>
      <c r="C649" s="4"/>
    </row>
    <row r="650" ht="15.75" customHeight="1">
      <c r="B650" s="4"/>
      <c r="C650" s="4"/>
    </row>
    <row r="651" ht="15.75" customHeight="1">
      <c r="B651" s="4"/>
      <c r="C651" s="4"/>
    </row>
    <row r="652" ht="15.75" customHeight="1">
      <c r="B652" s="4"/>
      <c r="C652" s="4"/>
    </row>
    <row r="653" ht="15.75" customHeight="1">
      <c r="B653" s="4"/>
      <c r="C653" s="4"/>
    </row>
    <row r="654" ht="15.75" customHeight="1">
      <c r="B654" s="4"/>
      <c r="C654" s="4"/>
    </row>
    <row r="655" ht="15.75" customHeight="1">
      <c r="B655" s="4"/>
      <c r="C655" s="4"/>
    </row>
    <row r="656" ht="15.75" customHeight="1">
      <c r="B656" s="4"/>
      <c r="C656" s="4"/>
    </row>
    <row r="657" ht="15.75" customHeight="1">
      <c r="B657" s="4"/>
      <c r="C657" s="4"/>
    </row>
    <row r="658" ht="15.75" customHeight="1">
      <c r="B658" s="4"/>
      <c r="C658" s="4"/>
    </row>
    <row r="659" ht="15.75" customHeight="1">
      <c r="B659" s="4"/>
      <c r="C659" s="4"/>
    </row>
    <row r="660" ht="15.75" customHeight="1">
      <c r="B660" s="4"/>
      <c r="C660" s="4"/>
    </row>
    <row r="661" ht="15.75" customHeight="1">
      <c r="B661" s="4"/>
      <c r="C661" s="4"/>
    </row>
    <row r="662" ht="15.75" customHeight="1">
      <c r="B662" s="4"/>
      <c r="C662" s="4"/>
    </row>
    <row r="663" ht="15.75" customHeight="1">
      <c r="B663" s="4"/>
      <c r="C663" s="4"/>
    </row>
    <row r="664" ht="15.75" customHeight="1">
      <c r="B664" s="4"/>
      <c r="C664" s="4"/>
    </row>
    <row r="665" ht="15.75" customHeight="1">
      <c r="B665" s="4"/>
      <c r="C665" s="4"/>
    </row>
    <row r="666" ht="15.75" customHeight="1">
      <c r="B666" s="4"/>
      <c r="C666" s="4"/>
    </row>
    <row r="667" ht="15.75" customHeight="1">
      <c r="B667" s="4"/>
      <c r="C667" s="4"/>
    </row>
    <row r="668" ht="15.75" customHeight="1">
      <c r="B668" s="4"/>
      <c r="C668" s="4"/>
    </row>
    <row r="669" ht="15.75" customHeight="1">
      <c r="B669" s="4"/>
      <c r="C669" s="4"/>
    </row>
    <row r="670" ht="15.75" customHeight="1">
      <c r="B670" s="4"/>
      <c r="C670" s="4"/>
    </row>
    <row r="671" ht="15.75" customHeight="1">
      <c r="B671" s="4"/>
      <c r="C671" s="4"/>
    </row>
    <row r="672" ht="15.75" customHeight="1">
      <c r="B672" s="4"/>
      <c r="C672" s="4"/>
    </row>
    <row r="673" ht="15.75" customHeight="1">
      <c r="B673" s="4"/>
      <c r="C673" s="4"/>
    </row>
    <row r="674" ht="15.75" customHeight="1">
      <c r="B674" s="4"/>
      <c r="C674" s="4"/>
    </row>
    <row r="675" ht="15.75" customHeight="1">
      <c r="B675" s="4"/>
      <c r="C675" s="4"/>
    </row>
    <row r="676" ht="15.75" customHeight="1">
      <c r="B676" s="4"/>
      <c r="C676" s="4"/>
    </row>
    <row r="677" ht="15.75" customHeight="1">
      <c r="B677" s="4"/>
      <c r="C677" s="4"/>
    </row>
    <row r="678" ht="15.75" customHeight="1">
      <c r="B678" s="4"/>
      <c r="C678" s="4"/>
    </row>
    <row r="679" ht="15.75" customHeight="1">
      <c r="B679" s="4"/>
      <c r="C679" s="4"/>
    </row>
    <row r="680" ht="15.75" customHeight="1">
      <c r="B680" s="4"/>
      <c r="C680" s="4"/>
    </row>
    <row r="681" ht="15.75" customHeight="1">
      <c r="B681" s="4"/>
      <c r="C681" s="4"/>
    </row>
    <row r="682" ht="15.75" customHeight="1">
      <c r="B682" s="4"/>
      <c r="C682" s="4"/>
    </row>
    <row r="683" ht="15.75" customHeight="1">
      <c r="B683" s="4"/>
      <c r="C683" s="4"/>
    </row>
    <row r="684" ht="15.75" customHeight="1">
      <c r="B684" s="4"/>
      <c r="C684" s="4"/>
    </row>
    <row r="685" ht="15.75" customHeight="1">
      <c r="B685" s="4"/>
      <c r="C685" s="4"/>
    </row>
    <row r="686" ht="15.75" customHeight="1">
      <c r="B686" s="4"/>
      <c r="C686" s="4"/>
    </row>
    <row r="687" ht="15.75" customHeight="1">
      <c r="B687" s="4"/>
      <c r="C687" s="4"/>
    </row>
    <row r="688" ht="15.75" customHeight="1">
      <c r="B688" s="4"/>
      <c r="C688" s="4"/>
    </row>
    <row r="689" ht="15.75" customHeight="1">
      <c r="B689" s="4"/>
      <c r="C689" s="4"/>
    </row>
    <row r="690" ht="15.75" customHeight="1">
      <c r="B690" s="4"/>
      <c r="C690" s="4"/>
    </row>
    <row r="691" ht="15.75" customHeight="1">
      <c r="B691" s="4"/>
      <c r="C691" s="4"/>
    </row>
    <row r="692" ht="15.75" customHeight="1">
      <c r="B692" s="4"/>
      <c r="C692" s="4"/>
    </row>
    <row r="693" ht="15.75" customHeight="1">
      <c r="B693" s="4"/>
      <c r="C693" s="4"/>
    </row>
    <row r="694" ht="15.75" customHeight="1">
      <c r="B694" s="4"/>
      <c r="C694" s="4"/>
    </row>
    <row r="695" ht="15.75" customHeight="1">
      <c r="B695" s="4"/>
      <c r="C695" s="4"/>
    </row>
    <row r="696" ht="15.75" customHeight="1">
      <c r="B696" s="4"/>
      <c r="C696" s="4"/>
    </row>
    <row r="697" ht="15.75" customHeight="1">
      <c r="B697" s="4"/>
      <c r="C697" s="4"/>
    </row>
    <row r="698" ht="15.75" customHeight="1">
      <c r="B698" s="4"/>
      <c r="C698" s="4"/>
    </row>
    <row r="699" ht="15.75" customHeight="1">
      <c r="B699" s="4"/>
      <c r="C699" s="4"/>
    </row>
    <row r="700" ht="15.75" customHeight="1">
      <c r="B700" s="4"/>
      <c r="C700" s="4"/>
    </row>
    <row r="701" ht="15.75" customHeight="1">
      <c r="B701" s="4"/>
      <c r="C701" s="4"/>
    </row>
    <row r="702" ht="15.75" customHeight="1">
      <c r="B702" s="4"/>
      <c r="C702" s="4"/>
    </row>
    <row r="703" ht="15.75" customHeight="1">
      <c r="B703" s="4"/>
      <c r="C703" s="4"/>
    </row>
    <row r="704" ht="15.75" customHeight="1">
      <c r="B704" s="4"/>
      <c r="C704" s="4"/>
    </row>
    <row r="705" ht="15.75" customHeight="1">
      <c r="B705" s="4"/>
      <c r="C705" s="4"/>
    </row>
    <row r="706" ht="15.75" customHeight="1">
      <c r="B706" s="4"/>
      <c r="C706" s="4"/>
    </row>
    <row r="707" ht="15.75" customHeight="1">
      <c r="B707" s="4"/>
      <c r="C707" s="4"/>
    </row>
    <row r="708" ht="15.75" customHeight="1">
      <c r="B708" s="4"/>
      <c r="C708" s="4"/>
    </row>
    <row r="709" ht="15.75" customHeight="1">
      <c r="B709" s="4"/>
      <c r="C709" s="4"/>
    </row>
    <row r="710" ht="15.75" customHeight="1">
      <c r="B710" s="4"/>
      <c r="C710" s="4"/>
    </row>
    <row r="711" ht="15.75" customHeight="1">
      <c r="B711" s="4"/>
      <c r="C711" s="4"/>
    </row>
    <row r="712" ht="15.75" customHeight="1">
      <c r="B712" s="4"/>
      <c r="C712" s="4"/>
    </row>
    <row r="713" ht="15.75" customHeight="1">
      <c r="B713" s="4"/>
      <c r="C713" s="4"/>
    </row>
    <row r="714" ht="15.75" customHeight="1">
      <c r="B714" s="4"/>
      <c r="C714" s="4"/>
    </row>
    <row r="715" ht="15.75" customHeight="1">
      <c r="B715" s="4"/>
      <c r="C715" s="4"/>
    </row>
    <row r="716" ht="15.75" customHeight="1">
      <c r="B716" s="4"/>
      <c r="C716" s="4"/>
    </row>
    <row r="717" ht="15.75" customHeight="1">
      <c r="B717" s="4"/>
      <c r="C717" s="4"/>
    </row>
    <row r="718" ht="15.75" customHeight="1">
      <c r="B718" s="4"/>
      <c r="C718" s="4"/>
    </row>
    <row r="719" ht="15.75" customHeight="1">
      <c r="B719" s="4"/>
      <c r="C719" s="4"/>
    </row>
    <row r="720" ht="15.75" customHeight="1">
      <c r="B720" s="4"/>
      <c r="C720" s="4"/>
    </row>
    <row r="721" ht="15.75" customHeight="1">
      <c r="B721" s="4"/>
      <c r="C721" s="4"/>
    </row>
    <row r="722" ht="15.75" customHeight="1">
      <c r="B722" s="4"/>
      <c r="C722" s="4"/>
    </row>
    <row r="723" ht="15.75" customHeight="1">
      <c r="B723" s="4"/>
      <c r="C723" s="4"/>
    </row>
    <row r="724" ht="15.75" customHeight="1">
      <c r="B724" s="4"/>
      <c r="C724" s="4"/>
    </row>
    <row r="725" ht="15.75" customHeight="1">
      <c r="B725" s="4"/>
      <c r="C725" s="4"/>
    </row>
    <row r="726" ht="15.75" customHeight="1">
      <c r="B726" s="4"/>
      <c r="C726" s="4"/>
    </row>
    <row r="727" ht="15.75" customHeight="1">
      <c r="B727" s="4"/>
      <c r="C727" s="4"/>
    </row>
    <row r="728" ht="15.75" customHeight="1">
      <c r="B728" s="4"/>
      <c r="C728" s="4"/>
    </row>
    <row r="729" ht="15.75" customHeight="1">
      <c r="B729" s="4"/>
      <c r="C729" s="4"/>
    </row>
    <row r="730" ht="15.75" customHeight="1">
      <c r="B730" s="4"/>
      <c r="C730" s="4"/>
    </row>
    <row r="731" ht="15.75" customHeight="1">
      <c r="B731" s="4"/>
      <c r="C731" s="4"/>
    </row>
    <row r="732" ht="15.75" customHeight="1">
      <c r="B732" s="4"/>
      <c r="C732" s="4"/>
    </row>
    <row r="733" ht="15.75" customHeight="1">
      <c r="B733" s="4"/>
      <c r="C733" s="4"/>
    </row>
    <row r="734" ht="15.75" customHeight="1">
      <c r="B734" s="4"/>
      <c r="C734" s="4"/>
    </row>
    <row r="735" ht="15.75" customHeight="1">
      <c r="B735" s="4"/>
      <c r="C735" s="4"/>
    </row>
    <row r="736" ht="15.75" customHeight="1">
      <c r="B736" s="4"/>
      <c r="C736" s="4"/>
    </row>
    <row r="737" ht="15.75" customHeight="1">
      <c r="B737" s="4"/>
      <c r="C737" s="4"/>
    </row>
    <row r="738" ht="15.75" customHeight="1">
      <c r="B738" s="4"/>
      <c r="C738" s="4"/>
    </row>
    <row r="739" ht="15.75" customHeight="1">
      <c r="B739" s="4"/>
      <c r="C739" s="4"/>
    </row>
    <row r="740" ht="15.75" customHeight="1">
      <c r="B740" s="4"/>
      <c r="C740" s="4"/>
    </row>
    <row r="741" ht="15.75" customHeight="1">
      <c r="B741" s="4"/>
      <c r="C741" s="4"/>
    </row>
    <row r="742" ht="15.75" customHeight="1">
      <c r="B742" s="4"/>
      <c r="C742" s="4"/>
    </row>
    <row r="743" ht="15.75" customHeight="1">
      <c r="B743" s="4"/>
      <c r="C743" s="4"/>
    </row>
    <row r="744" ht="15.75" customHeight="1">
      <c r="B744" s="4"/>
      <c r="C744" s="4"/>
    </row>
    <row r="745" ht="15.75" customHeight="1">
      <c r="B745" s="4"/>
      <c r="C745" s="4"/>
    </row>
    <row r="746" ht="15.75" customHeight="1">
      <c r="B746" s="4"/>
      <c r="C746" s="4"/>
    </row>
    <row r="747" ht="15.75" customHeight="1">
      <c r="B747" s="4"/>
      <c r="C747" s="4"/>
    </row>
    <row r="748" ht="15.75" customHeight="1">
      <c r="B748" s="4"/>
      <c r="C748" s="4"/>
    </row>
    <row r="749" ht="15.75" customHeight="1">
      <c r="B749" s="4"/>
      <c r="C749" s="4"/>
    </row>
    <row r="750" ht="15.75" customHeight="1">
      <c r="B750" s="4"/>
      <c r="C750" s="4"/>
    </row>
    <row r="751" ht="15.75" customHeight="1">
      <c r="B751" s="4"/>
      <c r="C751" s="4"/>
    </row>
    <row r="752" ht="15.75" customHeight="1">
      <c r="B752" s="4"/>
      <c r="C752" s="4"/>
    </row>
    <row r="753" ht="15.75" customHeight="1">
      <c r="B753" s="4"/>
      <c r="C753" s="4"/>
    </row>
    <row r="754" ht="15.75" customHeight="1">
      <c r="B754" s="4"/>
      <c r="C754" s="4"/>
    </row>
    <row r="755" ht="15.75" customHeight="1">
      <c r="B755" s="4"/>
      <c r="C755" s="4"/>
    </row>
    <row r="756" ht="15.75" customHeight="1">
      <c r="B756" s="4"/>
      <c r="C756" s="4"/>
    </row>
    <row r="757" ht="15.75" customHeight="1">
      <c r="B757" s="4"/>
      <c r="C757" s="4"/>
    </row>
    <row r="758" ht="15.75" customHeight="1">
      <c r="B758" s="4"/>
      <c r="C758" s="4"/>
    </row>
    <row r="759" ht="15.75" customHeight="1">
      <c r="B759" s="4"/>
      <c r="C759" s="4"/>
    </row>
    <row r="760" ht="15.75" customHeight="1">
      <c r="B760" s="4"/>
      <c r="C760" s="4"/>
    </row>
    <row r="761" ht="15.75" customHeight="1">
      <c r="B761" s="4"/>
      <c r="C761" s="4"/>
    </row>
    <row r="762" ht="15.75" customHeight="1">
      <c r="B762" s="4"/>
      <c r="C762" s="4"/>
    </row>
    <row r="763" ht="15.75" customHeight="1">
      <c r="B763" s="4"/>
      <c r="C763" s="4"/>
    </row>
    <row r="764" ht="15.75" customHeight="1">
      <c r="B764" s="4"/>
      <c r="C764" s="4"/>
    </row>
    <row r="765" ht="15.75" customHeight="1">
      <c r="B765" s="4"/>
      <c r="C765" s="4"/>
    </row>
    <row r="766" ht="15.75" customHeight="1">
      <c r="B766" s="4"/>
      <c r="C766" s="4"/>
    </row>
    <row r="767" ht="15.75" customHeight="1">
      <c r="B767" s="4"/>
      <c r="C767" s="4"/>
    </row>
    <row r="768" ht="15.75" customHeight="1">
      <c r="B768" s="4"/>
      <c r="C768" s="4"/>
    </row>
    <row r="769" ht="15.75" customHeight="1">
      <c r="B769" s="4"/>
      <c r="C769" s="4"/>
    </row>
    <row r="770" ht="15.75" customHeight="1">
      <c r="B770" s="4"/>
      <c r="C770" s="4"/>
    </row>
    <row r="771" ht="15.75" customHeight="1">
      <c r="B771" s="4"/>
      <c r="C771" s="4"/>
    </row>
    <row r="772" ht="15.75" customHeight="1">
      <c r="B772" s="4"/>
      <c r="C772" s="4"/>
    </row>
    <row r="773" ht="15.75" customHeight="1">
      <c r="B773" s="4"/>
      <c r="C773" s="4"/>
    </row>
    <row r="774" ht="15.75" customHeight="1">
      <c r="B774" s="4"/>
      <c r="C774" s="4"/>
    </row>
    <row r="775" ht="15.75" customHeight="1">
      <c r="B775" s="4"/>
      <c r="C775" s="4"/>
    </row>
    <row r="776" ht="15.75" customHeight="1">
      <c r="B776" s="4"/>
      <c r="C776" s="4"/>
    </row>
    <row r="777" ht="15.75" customHeight="1">
      <c r="B777" s="4"/>
      <c r="C777" s="4"/>
    </row>
    <row r="778" ht="15.75" customHeight="1">
      <c r="B778" s="4"/>
      <c r="C778" s="4"/>
    </row>
    <row r="779" ht="15.75" customHeight="1">
      <c r="B779" s="4"/>
      <c r="C779" s="4"/>
    </row>
    <row r="780" ht="15.75" customHeight="1">
      <c r="B780" s="4"/>
      <c r="C780" s="4"/>
    </row>
    <row r="781" ht="15.75" customHeight="1">
      <c r="B781" s="4"/>
      <c r="C781" s="4"/>
    </row>
    <row r="782" ht="15.75" customHeight="1">
      <c r="B782" s="4"/>
      <c r="C782" s="4"/>
    </row>
    <row r="783" ht="15.75" customHeight="1">
      <c r="B783" s="4"/>
      <c r="C783" s="4"/>
    </row>
    <row r="784" ht="15.75" customHeight="1">
      <c r="B784" s="4"/>
      <c r="C784" s="4"/>
    </row>
    <row r="785" ht="15.75" customHeight="1">
      <c r="B785" s="4"/>
      <c r="C785" s="4"/>
    </row>
    <row r="786" ht="15.75" customHeight="1">
      <c r="B786" s="4"/>
      <c r="C786" s="4"/>
    </row>
    <row r="787" ht="15.75" customHeight="1">
      <c r="B787" s="4"/>
      <c r="C787" s="4"/>
    </row>
    <row r="788" ht="15.75" customHeight="1">
      <c r="B788" s="4"/>
      <c r="C788" s="4"/>
    </row>
    <row r="789" ht="15.75" customHeight="1">
      <c r="B789" s="4"/>
      <c r="C789" s="4"/>
    </row>
    <row r="790" ht="15.75" customHeight="1">
      <c r="B790" s="4"/>
      <c r="C790" s="4"/>
    </row>
    <row r="791" ht="15.75" customHeight="1">
      <c r="B791" s="4"/>
      <c r="C791" s="4"/>
    </row>
    <row r="792" ht="15.75" customHeight="1">
      <c r="B792" s="4"/>
      <c r="C792" s="4"/>
    </row>
    <row r="793" ht="15.75" customHeight="1">
      <c r="B793" s="4"/>
      <c r="C793" s="4"/>
    </row>
    <row r="794" ht="15.75" customHeight="1">
      <c r="B794" s="4"/>
      <c r="C794" s="4"/>
    </row>
    <row r="795" ht="15.75" customHeight="1">
      <c r="B795" s="4"/>
      <c r="C795" s="4"/>
    </row>
    <row r="796" ht="15.75" customHeight="1">
      <c r="B796" s="4"/>
      <c r="C796" s="4"/>
    </row>
    <row r="797" ht="15.75" customHeight="1">
      <c r="B797" s="4"/>
      <c r="C797" s="4"/>
    </row>
    <row r="798" ht="15.75" customHeight="1">
      <c r="B798" s="4"/>
      <c r="C798" s="4"/>
    </row>
    <row r="799" ht="15.75" customHeight="1">
      <c r="B799" s="4"/>
      <c r="C799" s="4"/>
    </row>
    <row r="800" ht="15.75" customHeight="1">
      <c r="B800" s="4"/>
      <c r="C800" s="4"/>
    </row>
    <row r="801" ht="15.75" customHeight="1">
      <c r="B801" s="4"/>
      <c r="C801" s="4"/>
    </row>
    <row r="802" ht="15.75" customHeight="1">
      <c r="B802" s="4"/>
      <c r="C802" s="4"/>
    </row>
    <row r="803" ht="15.75" customHeight="1">
      <c r="B803" s="4"/>
      <c r="C803" s="4"/>
    </row>
    <row r="804" ht="15.75" customHeight="1">
      <c r="B804" s="4"/>
      <c r="C804" s="4"/>
    </row>
    <row r="805" ht="15.75" customHeight="1">
      <c r="B805" s="4"/>
      <c r="C805" s="4"/>
    </row>
    <row r="806" ht="15.75" customHeight="1">
      <c r="B806" s="4"/>
      <c r="C806" s="4"/>
    </row>
    <row r="807" ht="15.75" customHeight="1">
      <c r="B807" s="4"/>
      <c r="C807" s="4"/>
    </row>
    <row r="808" ht="15.75" customHeight="1">
      <c r="B808" s="4"/>
      <c r="C808" s="4"/>
    </row>
    <row r="809" ht="15.75" customHeight="1">
      <c r="B809" s="4"/>
      <c r="C809" s="4"/>
    </row>
    <row r="810" ht="15.75" customHeight="1">
      <c r="B810" s="4"/>
      <c r="C810" s="4"/>
    </row>
    <row r="811" ht="15.75" customHeight="1">
      <c r="B811" s="4"/>
      <c r="C811" s="4"/>
    </row>
    <row r="812" ht="15.75" customHeight="1">
      <c r="B812" s="4"/>
      <c r="C812" s="4"/>
    </row>
    <row r="813" ht="15.75" customHeight="1">
      <c r="B813" s="4"/>
      <c r="C813" s="4"/>
    </row>
    <row r="814" ht="15.75" customHeight="1">
      <c r="B814" s="4"/>
      <c r="C814" s="4"/>
    </row>
    <row r="815" ht="15.75" customHeight="1">
      <c r="B815" s="4"/>
      <c r="C815" s="4"/>
    </row>
    <row r="816" ht="15.75" customHeight="1">
      <c r="B816" s="4"/>
      <c r="C816" s="4"/>
    </row>
    <row r="817" ht="15.75" customHeight="1">
      <c r="B817" s="4"/>
      <c r="C817" s="4"/>
    </row>
    <row r="818" ht="15.75" customHeight="1">
      <c r="B818" s="4"/>
      <c r="C818" s="4"/>
    </row>
    <row r="819" ht="15.75" customHeight="1">
      <c r="B819" s="4"/>
      <c r="C819" s="4"/>
    </row>
    <row r="820" ht="15.75" customHeight="1">
      <c r="B820" s="4"/>
      <c r="C820" s="4"/>
    </row>
    <row r="821" ht="15.75" customHeight="1">
      <c r="B821" s="4"/>
      <c r="C821" s="4"/>
    </row>
    <row r="822" ht="15.75" customHeight="1">
      <c r="B822" s="4"/>
      <c r="C822" s="4"/>
    </row>
    <row r="823" ht="15.75" customHeight="1">
      <c r="B823" s="4"/>
      <c r="C823" s="4"/>
    </row>
    <row r="824" ht="15.75" customHeight="1">
      <c r="B824" s="4"/>
      <c r="C824" s="4"/>
    </row>
    <row r="825" ht="15.75" customHeight="1">
      <c r="B825" s="4"/>
      <c r="C825" s="4"/>
    </row>
    <row r="826" ht="15.75" customHeight="1">
      <c r="B826" s="4"/>
      <c r="C826" s="4"/>
    </row>
    <row r="827" ht="15.75" customHeight="1">
      <c r="B827" s="4"/>
      <c r="C827" s="4"/>
    </row>
    <row r="828" ht="15.75" customHeight="1">
      <c r="B828" s="4"/>
      <c r="C828" s="4"/>
    </row>
    <row r="829" ht="15.75" customHeight="1">
      <c r="B829" s="4"/>
      <c r="C829" s="4"/>
    </row>
    <row r="830" ht="15.75" customHeight="1">
      <c r="B830" s="4"/>
      <c r="C830" s="4"/>
    </row>
    <row r="831" ht="15.75" customHeight="1">
      <c r="B831" s="4"/>
      <c r="C831" s="4"/>
    </row>
    <row r="832" ht="15.75" customHeight="1">
      <c r="B832" s="4"/>
      <c r="C832" s="4"/>
    </row>
    <row r="833" ht="15.75" customHeight="1">
      <c r="B833" s="4"/>
      <c r="C833" s="4"/>
    </row>
    <row r="834" ht="15.75" customHeight="1">
      <c r="B834" s="4"/>
      <c r="C834" s="4"/>
    </row>
    <row r="835" ht="15.75" customHeight="1">
      <c r="B835" s="4"/>
      <c r="C835" s="4"/>
    </row>
    <row r="836" ht="15.75" customHeight="1">
      <c r="B836" s="4"/>
      <c r="C836" s="4"/>
    </row>
    <row r="837" ht="15.75" customHeight="1">
      <c r="B837" s="4"/>
      <c r="C837" s="4"/>
    </row>
    <row r="838" ht="15.75" customHeight="1">
      <c r="B838" s="4"/>
      <c r="C838" s="4"/>
    </row>
    <row r="839" ht="15.75" customHeight="1">
      <c r="B839" s="4"/>
      <c r="C839" s="4"/>
    </row>
    <row r="840" ht="15.75" customHeight="1">
      <c r="B840" s="4"/>
      <c r="C840" s="4"/>
    </row>
    <row r="841" ht="15.75" customHeight="1">
      <c r="B841" s="4"/>
      <c r="C841" s="4"/>
    </row>
    <row r="842" ht="15.75" customHeight="1">
      <c r="B842" s="4"/>
      <c r="C842" s="4"/>
    </row>
    <row r="843" ht="15.75" customHeight="1">
      <c r="B843" s="4"/>
      <c r="C843" s="4"/>
    </row>
    <row r="844" ht="15.75" customHeight="1">
      <c r="B844" s="4"/>
      <c r="C844" s="4"/>
    </row>
    <row r="845" ht="15.75" customHeight="1">
      <c r="B845" s="4"/>
      <c r="C845" s="4"/>
    </row>
    <row r="846" ht="15.75" customHeight="1">
      <c r="B846" s="4"/>
      <c r="C846" s="4"/>
    </row>
    <row r="847" ht="15.75" customHeight="1">
      <c r="B847" s="4"/>
      <c r="C847" s="4"/>
    </row>
    <row r="848" ht="15.75" customHeight="1">
      <c r="B848" s="4"/>
      <c r="C848" s="4"/>
    </row>
    <row r="849" ht="15.75" customHeight="1">
      <c r="B849" s="4"/>
      <c r="C849" s="4"/>
    </row>
    <row r="850" ht="15.75" customHeight="1">
      <c r="B850" s="4"/>
      <c r="C850" s="4"/>
    </row>
    <row r="851" ht="15.75" customHeight="1">
      <c r="B851" s="4"/>
      <c r="C851" s="4"/>
    </row>
    <row r="852" ht="15.75" customHeight="1">
      <c r="B852" s="4"/>
      <c r="C852" s="4"/>
    </row>
    <row r="853" ht="15.75" customHeight="1">
      <c r="B853" s="4"/>
      <c r="C853" s="4"/>
    </row>
    <row r="854" ht="15.75" customHeight="1">
      <c r="B854" s="4"/>
      <c r="C854" s="4"/>
    </row>
    <row r="855" ht="15.75" customHeight="1">
      <c r="B855" s="4"/>
      <c r="C855" s="4"/>
    </row>
    <row r="856" ht="15.75" customHeight="1">
      <c r="B856" s="4"/>
      <c r="C856" s="4"/>
    </row>
    <row r="857" ht="15.75" customHeight="1">
      <c r="B857" s="4"/>
      <c r="C857" s="4"/>
    </row>
    <row r="858" ht="15.75" customHeight="1">
      <c r="B858" s="4"/>
      <c r="C858" s="4"/>
    </row>
    <row r="859" ht="15.75" customHeight="1">
      <c r="B859" s="4"/>
      <c r="C859" s="4"/>
    </row>
    <row r="860" ht="15.75" customHeight="1">
      <c r="B860" s="4"/>
      <c r="C860" s="4"/>
    </row>
    <row r="861" ht="15.75" customHeight="1">
      <c r="B861" s="4"/>
      <c r="C861" s="4"/>
    </row>
    <row r="862" ht="15.75" customHeight="1">
      <c r="B862" s="4"/>
      <c r="C862" s="4"/>
    </row>
    <row r="863" ht="15.75" customHeight="1">
      <c r="B863" s="4"/>
      <c r="C863" s="4"/>
    </row>
    <row r="864" ht="15.75" customHeight="1">
      <c r="B864" s="4"/>
      <c r="C864" s="4"/>
    </row>
    <row r="865" ht="15.75" customHeight="1">
      <c r="B865" s="4"/>
      <c r="C865" s="4"/>
    </row>
    <row r="866" ht="15.75" customHeight="1">
      <c r="B866" s="4"/>
      <c r="C866" s="4"/>
    </row>
    <row r="867" ht="15.75" customHeight="1">
      <c r="B867" s="4"/>
      <c r="C867" s="4"/>
    </row>
    <row r="868" ht="15.75" customHeight="1">
      <c r="B868" s="4"/>
      <c r="C868" s="4"/>
    </row>
    <row r="869" ht="15.75" customHeight="1">
      <c r="B869" s="4"/>
      <c r="C869" s="4"/>
    </row>
    <row r="870" ht="15.75" customHeight="1">
      <c r="B870" s="4"/>
      <c r="C870" s="4"/>
    </row>
    <row r="871" ht="15.75" customHeight="1">
      <c r="B871" s="4"/>
      <c r="C871" s="4"/>
    </row>
    <row r="872" ht="15.75" customHeight="1">
      <c r="B872" s="4"/>
      <c r="C872" s="4"/>
    </row>
    <row r="873" ht="15.75" customHeight="1">
      <c r="B873" s="4"/>
      <c r="C873" s="4"/>
    </row>
    <row r="874" ht="15.75" customHeight="1">
      <c r="B874" s="4"/>
      <c r="C874" s="4"/>
    </row>
    <row r="875" ht="15.75" customHeight="1">
      <c r="B875" s="4"/>
      <c r="C875" s="4"/>
    </row>
    <row r="876" ht="15.75" customHeight="1">
      <c r="B876" s="4"/>
      <c r="C876" s="4"/>
    </row>
    <row r="877" ht="15.75" customHeight="1">
      <c r="B877" s="4"/>
      <c r="C877" s="4"/>
    </row>
    <row r="878" ht="15.75" customHeight="1">
      <c r="B878" s="4"/>
      <c r="C878" s="4"/>
    </row>
    <row r="879" ht="15.75" customHeight="1">
      <c r="B879" s="4"/>
      <c r="C879" s="4"/>
    </row>
    <row r="880" ht="15.75" customHeight="1">
      <c r="B880" s="4"/>
      <c r="C880" s="4"/>
    </row>
    <row r="881" ht="15.75" customHeight="1">
      <c r="B881" s="4"/>
      <c r="C881" s="4"/>
    </row>
    <row r="882" ht="15.75" customHeight="1">
      <c r="B882" s="4"/>
      <c r="C882" s="4"/>
    </row>
    <row r="883" ht="15.75" customHeight="1">
      <c r="B883" s="4"/>
      <c r="C883" s="4"/>
    </row>
    <row r="884" ht="15.75" customHeight="1">
      <c r="B884" s="4"/>
      <c r="C884" s="4"/>
    </row>
    <row r="885" ht="15.75" customHeight="1">
      <c r="B885" s="4"/>
      <c r="C885" s="4"/>
    </row>
    <row r="886" ht="15.75" customHeight="1">
      <c r="B886" s="4"/>
      <c r="C886" s="4"/>
    </row>
    <row r="887" ht="15.75" customHeight="1">
      <c r="B887" s="4"/>
      <c r="C887" s="4"/>
    </row>
    <row r="888" ht="15.75" customHeight="1">
      <c r="B888" s="4"/>
      <c r="C888" s="4"/>
    </row>
    <row r="889" ht="15.75" customHeight="1">
      <c r="B889" s="4"/>
      <c r="C889" s="4"/>
    </row>
    <row r="890" ht="15.75" customHeight="1">
      <c r="B890" s="4"/>
      <c r="C890" s="4"/>
    </row>
    <row r="891" ht="15.75" customHeight="1">
      <c r="B891" s="4"/>
      <c r="C891" s="4"/>
    </row>
    <row r="892" ht="15.75" customHeight="1">
      <c r="B892" s="4"/>
      <c r="C892" s="4"/>
    </row>
    <row r="893" ht="15.75" customHeight="1">
      <c r="B893" s="4"/>
      <c r="C893" s="4"/>
    </row>
    <row r="894" ht="15.75" customHeight="1">
      <c r="B894" s="4"/>
      <c r="C894" s="4"/>
    </row>
    <row r="895" ht="15.75" customHeight="1">
      <c r="B895" s="4"/>
      <c r="C895" s="4"/>
    </row>
    <row r="896" ht="15.75" customHeight="1">
      <c r="B896" s="4"/>
      <c r="C896" s="4"/>
    </row>
    <row r="897" ht="15.75" customHeight="1">
      <c r="B897" s="4"/>
      <c r="C897" s="4"/>
    </row>
    <row r="898" ht="15.75" customHeight="1">
      <c r="B898" s="4"/>
      <c r="C898" s="4"/>
    </row>
    <row r="899" ht="15.75" customHeight="1">
      <c r="B899" s="4"/>
      <c r="C899" s="4"/>
    </row>
    <row r="900" ht="15.75" customHeight="1">
      <c r="B900" s="4"/>
      <c r="C900" s="4"/>
    </row>
    <row r="901" ht="15.75" customHeight="1">
      <c r="B901" s="4"/>
      <c r="C901" s="4"/>
    </row>
    <row r="902" ht="15.75" customHeight="1">
      <c r="B902" s="4"/>
      <c r="C902" s="4"/>
    </row>
    <row r="903" ht="15.75" customHeight="1">
      <c r="B903" s="4"/>
      <c r="C903" s="4"/>
    </row>
    <row r="904" ht="15.75" customHeight="1">
      <c r="B904" s="4"/>
      <c r="C904" s="4"/>
    </row>
    <row r="905" ht="15.75" customHeight="1">
      <c r="B905" s="4"/>
      <c r="C905" s="4"/>
    </row>
    <row r="906" ht="15.75" customHeight="1">
      <c r="B906" s="4"/>
      <c r="C906" s="4"/>
    </row>
    <row r="907" ht="15.75" customHeight="1">
      <c r="B907" s="4"/>
      <c r="C907" s="4"/>
    </row>
    <row r="908" ht="15.75" customHeight="1">
      <c r="B908" s="4"/>
      <c r="C908" s="4"/>
    </row>
    <row r="909" ht="15.75" customHeight="1">
      <c r="B909" s="4"/>
      <c r="C909" s="4"/>
    </row>
    <row r="910" ht="15.75" customHeight="1">
      <c r="B910" s="4"/>
      <c r="C910" s="4"/>
    </row>
    <row r="911" ht="15.75" customHeight="1">
      <c r="B911" s="4"/>
      <c r="C911" s="4"/>
    </row>
    <row r="912" ht="15.75" customHeight="1">
      <c r="B912" s="4"/>
      <c r="C912" s="4"/>
    </row>
    <row r="913" ht="15.75" customHeight="1">
      <c r="B913" s="4"/>
      <c r="C913" s="4"/>
    </row>
    <row r="914" ht="15.75" customHeight="1">
      <c r="B914" s="4"/>
      <c r="C914" s="4"/>
    </row>
    <row r="915" ht="15.75" customHeight="1">
      <c r="B915" s="4"/>
      <c r="C915" s="4"/>
    </row>
    <row r="916" ht="15.75" customHeight="1">
      <c r="B916" s="4"/>
      <c r="C916" s="4"/>
    </row>
    <row r="917" ht="15.75" customHeight="1">
      <c r="B917" s="4"/>
      <c r="C917" s="4"/>
    </row>
    <row r="918" ht="15.75" customHeight="1">
      <c r="B918" s="4"/>
      <c r="C918" s="4"/>
    </row>
    <row r="919" ht="15.75" customHeight="1">
      <c r="B919" s="4"/>
      <c r="C919" s="4"/>
    </row>
    <row r="920" ht="15.75" customHeight="1">
      <c r="B920" s="4"/>
      <c r="C920" s="4"/>
    </row>
    <row r="921" ht="15.75" customHeight="1">
      <c r="B921" s="4"/>
      <c r="C921" s="4"/>
    </row>
    <row r="922" ht="15.75" customHeight="1">
      <c r="B922" s="4"/>
      <c r="C922" s="4"/>
    </row>
    <row r="923" ht="15.75" customHeight="1">
      <c r="B923" s="4"/>
      <c r="C923" s="4"/>
    </row>
    <row r="924" ht="15.75" customHeight="1">
      <c r="B924" s="4"/>
      <c r="C924" s="4"/>
    </row>
    <row r="925" ht="15.75" customHeight="1">
      <c r="B925" s="4"/>
      <c r="C925" s="4"/>
    </row>
    <row r="926" ht="15.75" customHeight="1">
      <c r="B926" s="4"/>
      <c r="C926" s="4"/>
    </row>
    <row r="927" ht="15.75" customHeight="1">
      <c r="B927" s="4"/>
      <c r="C927" s="4"/>
    </row>
    <row r="928" ht="15.75" customHeight="1">
      <c r="B928" s="4"/>
      <c r="C928" s="4"/>
    </row>
    <row r="929" ht="15.75" customHeight="1">
      <c r="B929" s="4"/>
      <c r="C929" s="4"/>
    </row>
    <row r="930" ht="15.75" customHeight="1">
      <c r="B930" s="4"/>
      <c r="C930" s="4"/>
    </row>
    <row r="931" ht="15.75" customHeight="1">
      <c r="B931" s="4"/>
      <c r="C931" s="4"/>
    </row>
    <row r="932" ht="15.75" customHeight="1">
      <c r="B932" s="4"/>
      <c r="C932" s="4"/>
    </row>
    <row r="933" ht="15.75" customHeight="1">
      <c r="B933" s="4"/>
      <c r="C933" s="4"/>
    </row>
    <row r="934" ht="15.75" customHeight="1">
      <c r="B934" s="4"/>
      <c r="C934" s="4"/>
    </row>
    <row r="935" ht="15.75" customHeight="1">
      <c r="B935" s="4"/>
      <c r="C935" s="4"/>
    </row>
    <row r="936" ht="15.75" customHeight="1">
      <c r="B936" s="4"/>
      <c r="C936" s="4"/>
    </row>
    <row r="937" ht="15.75" customHeight="1">
      <c r="B937" s="4"/>
      <c r="C937" s="4"/>
    </row>
    <row r="938" ht="15.75" customHeight="1">
      <c r="B938" s="4"/>
      <c r="C938" s="4"/>
    </row>
    <row r="939" ht="15.75" customHeight="1">
      <c r="B939" s="4"/>
      <c r="C939" s="4"/>
    </row>
    <row r="940" ht="15.75" customHeight="1">
      <c r="B940" s="4"/>
      <c r="C940" s="4"/>
    </row>
    <row r="941" ht="15.75" customHeight="1">
      <c r="B941" s="4"/>
      <c r="C941" s="4"/>
    </row>
    <row r="942" ht="15.75" customHeight="1">
      <c r="B942" s="4"/>
      <c r="C942" s="4"/>
    </row>
    <row r="943" ht="15.75" customHeight="1">
      <c r="B943" s="4"/>
      <c r="C943" s="4"/>
    </row>
    <row r="944" ht="15.75" customHeight="1">
      <c r="B944" s="4"/>
      <c r="C944" s="4"/>
    </row>
    <row r="945" ht="15.75" customHeight="1">
      <c r="B945" s="4"/>
      <c r="C945" s="4"/>
    </row>
    <row r="946" ht="15.75" customHeight="1">
      <c r="B946" s="4"/>
      <c r="C946" s="4"/>
    </row>
    <row r="947" ht="15.75" customHeight="1">
      <c r="B947" s="4"/>
      <c r="C947" s="4"/>
    </row>
    <row r="948" ht="15.75" customHeight="1">
      <c r="B948" s="4"/>
      <c r="C948" s="4"/>
    </row>
    <row r="949" ht="15.75" customHeight="1">
      <c r="B949" s="4"/>
      <c r="C949" s="4"/>
    </row>
    <row r="950" ht="15.75" customHeight="1">
      <c r="B950" s="4"/>
      <c r="C950" s="4"/>
    </row>
    <row r="951" ht="15.75" customHeight="1">
      <c r="B951" s="4"/>
      <c r="C951" s="4"/>
    </row>
    <row r="952" ht="15.75" customHeight="1">
      <c r="B952" s="4"/>
      <c r="C952" s="4"/>
    </row>
    <row r="953" ht="15.75" customHeight="1">
      <c r="B953" s="4"/>
      <c r="C953" s="4"/>
    </row>
    <row r="954" ht="15.75" customHeight="1">
      <c r="B954" s="4"/>
      <c r="C954" s="4"/>
    </row>
    <row r="955" ht="15.75" customHeight="1">
      <c r="B955" s="4"/>
      <c r="C955" s="4"/>
    </row>
    <row r="956" ht="15.75" customHeight="1">
      <c r="B956" s="4"/>
      <c r="C956" s="4"/>
    </row>
    <row r="957" ht="15.75" customHeight="1">
      <c r="B957" s="4"/>
      <c r="C957" s="4"/>
    </row>
    <row r="958" ht="15.75" customHeight="1">
      <c r="B958" s="4"/>
      <c r="C958" s="4"/>
    </row>
    <row r="959" ht="15.75" customHeight="1">
      <c r="B959" s="4"/>
      <c r="C959" s="4"/>
    </row>
    <row r="960" ht="15.75" customHeight="1">
      <c r="B960" s="4"/>
      <c r="C960" s="4"/>
    </row>
    <row r="961" ht="15.75" customHeight="1">
      <c r="B961" s="4"/>
      <c r="C961" s="4"/>
    </row>
    <row r="962" ht="15.75" customHeight="1">
      <c r="B962" s="4"/>
      <c r="C962" s="4"/>
    </row>
    <row r="963" ht="15.75" customHeight="1">
      <c r="B963" s="4"/>
      <c r="C963" s="4"/>
    </row>
    <row r="964" ht="15.75" customHeight="1">
      <c r="B964" s="4"/>
      <c r="C964" s="4"/>
    </row>
    <row r="965" ht="15.75" customHeight="1">
      <c r="B965" s="4"/>
      <c r="C965" s="4"/>
    </row>
    <row r="966" ht="15.75" customHeight="1">
      <c r="B966" s="4"/>
      <c r="C966" s="4"/>
    </row>
    <row r="967" ht="15.75" customHeight="1">
      <c r="B967" s="4"/>
      <c r="C967" s="4"/>
    </row>
    <row r="968" ht="15.75" customHeight="1">
      <c r="B968" s="4"/>
      <c r="C968" s="4"/>
    </row>
    <row r="969" ht="15.75" customHeight="1">
      <c r="B969" s="4"/>
      <c r="C969" s="4"/>
    </row>
    <row r="970" ht="15.75" customHeight="1">
      <c r="B970" s="4"/>
      <c r="C970" s="4"/>
    </row>
    <row r="971" ht="15.75" customHeight="1">
      <c r="B971" s="4"/>
      <c r="C971" s="4"/>
    </row>
    <row r="972" ht="15.75" customHeight="1">
      <c r="B972" s="4"/>
      <c r="C972" s="4"/>
    </row>
    <row r="973" ht="15.75" customHeight="1">
      <c r="B973" s="4"/>
      <c r="C973" s="4"/>
    </row>
    <row r="974" ht="15.75" customHeight="1">
      <c r="B974" s="4"/>
      <c r="C974" s="4"/>
    </row>
    <row r="975" ht="15.75" customHeight="1">
      <c r="B975" s="4"/>
      <c r="C975" s="4"/>
    </row>
    <row r="976" ht="15.75" customHeight="1">
      <c r="B976" s="4"/>
      <c r="C976" s="4"/>
    </row>
    <row r="977" ht="15.75" customHeight="1">
      <c r="B977" s="4"/>
      <c r="C977" s="4"/>
    </row>
    <row r="978" ht="15.75" customHeight="1">
      <c r="B978" s="4"/>
      <c r="C978" s="4"/>
    </row>
    <row r="979" ht="15.75" customHeight="1">
      <c r="B979" s="4"/>
      <c r="C979" s="4"/>
    </row>
    <row r="980" ht="15.75" customHeight="1">
      <c r="B980" s="4"/>
      <c r="C980" s="4"/>
    </row>
    <row r="981" ht="15.75" customHeight="1">
      <c r="B981" s="4"/>
      <c r="C981" s="4"/>
    </row>
    <row r="982" ht="15.75" customHeight="1">
      <c r="B982" s="4"/>
      <c r="C982" s="4"/>
    </row>
    <row r="983" ht="15.75" customHeight="1">
      <c r="B983" s="4"/>
      <c r="C983" s="4"/>
    </row>
    <row r="984" ht="15.75" customHeight="1">
      <c r="B984" s="4"/>
      <c r="C984" s="4"/>
    </row>
    <row r="985" ht="15.75" customHeight="1">
      <c r="B985" s="4"/>
      <c r="C985" s="4"/>
    </row>
    <row r="986" ht="15.75" customHeight="1">
      <c r="B986" s="4"/>
      <c r="C986" s="4"/>
    </row>
    <row r="987" ht="15.75" customHeight="1">
      <c r="B987" s="4"/>
      <c r="C987" s="4"/>
    </row>
    <row r="988" ht="15.75" customHeight="1">
      <c r="B988" s="4"/>
      <c r="C988" s="4"/>
    </row>
    <row r="989" ht="15.75" customHeight="1">
      <c r="B989" s="4"/>
      <c r="C989" s="4"/>
    </row>
    <row r="990" ht="15.75" customHeight="1">
      <c r="B990" s="4"/>
      <c r="C990" s="4"/>
    </row>
    <row r="991" ht="15.75" customHeight="1">
      <c r="B991" s="4"/>
      <c r="C991" s="4"/>
    </row>
    <row r="992" ht="15.75" customHeight="1">
      <c r="B992" s="4"/>
      <c r="C992" s="4"/>
    </row>
    <row r="993" ht="15.75" customHeight="1">
      <c r="B993" s="4"/>
      <c r="C993" s="4"/>
    </row>
    <row r="994" ht="15.75" customHeight="1">
      <c r="B994" s="4"/>
      <c r="C994" s="4"/>
    </row>
    <row r="995" ht="15.75" customHeight="1">
      <c r="B995" s="4"/>
      <c r="C995" s="4"/>
    </row>
    <row r="996" ht="15.75" customHeight="1">
      <c r="B996" s="4"/>
      <c r="C996" s="4"/>
    </row>
    <row r="997" ht="15.75" customHeight="1">
      <c r="B997" s="4"/>
      <c r="C997" s="4"/>
    </row>
  </sheetData>
  <drawing r:id="rId1"/>
</worksheet>
</file>